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Volumes/SABINA DATA/MIG Pomorie/ГД_ГФО_Регистри/"/>
    </mc:Choice>
  </mc:AlternateContent>
  <xr:revisionPtr revIDLastSave="0" documentId="8_{035C9954-A9F8-934F-8D67-CE4A47A1EA21}" xr6:coauthVersionLast="47" xr6:coauthVersionMax="47" xr10:uidLastSave="{00000000-0000-0000-0000-000000000000}"/>
  <bookViews>
    <workbookView xWindow="0" yWindow="760" windowWidth="28160" windowHeight="15360" xr2:uid="{00000000-000D-0000-FFFF-FFFF00000000}"/>
  </bookViews>
  <sheets>
    <sheet name="Регистър МИГ Поморие" sheetId="1" r:id="rId1"/>
  </sheets>
  <definedNames>
    <definedName name="_xlnm._FilterDatabase" localSheetId="0" hidden="1">'Регистър МИГ Поморие'!$A$2:$U$145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8" i="1" l="1"/>
  <c r="Q15" i="1"/>
  <c r="P119" i="1"/>
  <c r="P65" i="1"/>
  <c r="K62" i="1"/>
  <c r="M18" i="1"/>
  <c r="M19" i="1" s="1"/>
  <c r="K18" i="1"/>
  <c r="J18" i="1"/>
  <c r="P5" i="1"/>
  <c r="M68" i="1"/>
  <c r="M15" i="1"/>
  <c r="N15" i="1"/>
  <c r="P133" i="1" l="1"/>
  <c r="P109" i="1"/>
  <c r="P102" i="1"/>
  <c r="P90" i="1"/>
  <c r="P80" i="1"/>
  <c r="P54" i="1"/>
  <c r="P21" i="1"/>
  <c r="Q19" i="1" l="1"/>
  <c r="H18" i="1"/>
  <c r="G18" i="1"/>
  <c r="L15" i="1"/>
  <c r="L19" i="1" s="1"/>
  <c r="K15" i="1"/>
  <c r="K19" i="1" s="1"/>
  <c r="J15" i="1"/>
  <c r="J19" i="1" s="1"/>
  <c r="H15" i="1"/>
  <c r="G15" i="1"/>
  <c r="G19" i="1" l="1"/>
  <c r="H19" i="1"/>
  <c r="N19" i="1"/>
  <c r="Q62" i="1"/>
  <c r="Q63" i="1"/>
  <c r="N58" i="1"/>
  <c r="K70" i="1"/>
  <c r="J70" i="1"/>
  <c r="Q70" i="1"/>
  <c r="N70" i="1"/>
  <c r="M70" i="1"/>
  <c r="M71" i="1" s="1"/>
  <c r="L70" i="1"/>
  <c r="H70" i="1"/>
  <c r="G70" i="1"/>
  <c r="N62" i="1"/>
  <c r="M62" i="1"/>
  <c r="L62" i="1"/>
  <c r="J62" i="1"/>
  <c r="G62" i="1"/>
  <c r="G63" i="1" s="1"/>
  <c r="H62" i="1"/>
  <c r="M58" i="1"/>
  <c r="L58" i="1"/>
  <c r="K58" i="1"/>
  <c r="J58" i="1"/>
  <c r="H58" i="1"/>
  <c r="G58" i="1"/>
  <c r="Q51" i="1"/>
  <c r="N51" i="1"/>
  <c r="N52" i="1" s="1"/>
  <c r="M51" i="1"/>
  <c r="M52" i="1" s="1"/>
  <c r="L51" i="1"/>
  <c r="K51" i="1"/>
  <c r="J51" i="1"/>
  <c r="H51" i="1"/>
  <c r="G51" i="1"/>
  <c r="Q41" i="1"/>
  <c r="Q52" i="1" s="1"/>
  <c r="M41" i="1"/>
  <c r="L41" i="1"/>
  <c r="K41" i="1"/>
  <c r="J41" i="1"/>
  <c r="H41" i="1"/>
  <c r="G41" i="1"/>
  <c r="Q30" i="1"/>
  <c r="N30" i="1"/>
  <c r="M30" i="1"/>
  <c r="L30" i="1"/>
  <c r="K30" i="1"/>
  <c r="J30" i="1"/>
  <c r="H30" i="1"/>
  <c r="H31" i="1" s="1"/>
  <c r="G30" i="1"/>
  <c r="B147" i="1"/>
  <c r="N143" i="1"/>
  <c r="Q143" i="1"/>
  <c r="M143" i="1"/>
  <c r="L143" i="1"/>
  <c r="K143" i="1"/>
  <c r="J143" i="1"/>
  <c r="H143" i="1"/>
  <c r="G143" i="1"/>
  <c r="Q141" i="1"/>
  <c r="N141" i="1"/>
  <c r="M141" i="1"/>
  <c r="L141" i="1"/>
  <c r="K141" i="1"/>
  <c r="J141" i="1"/>
  <c r="H141" i="1"/>
  <c r="G141" i="1"/>
  <c r="Q138" i="1"/>
  <c r="N138" i="1"/>
  <c r="M138" i="1"/>
  <c r="L138" i="1"/>
  <c r="K138" i="1"/>
  <c r="J138" i="1"/>
  <c r="H138" i="1"/>
  <c r="G138" i="1"/>
  <c r="Q135" i="1"/>
  <c r="N135" i="1"/>
  <c r="N144" i="1" s="1"/>
  <c r="M135" i="1"/>
  <c r="L135" i="1"/>
  <c r="K135" i="1"/>
  <c r="J135" i="1"/>
  <c r="J144" i="1" s="1"/>
  <c r="H135" i="1"/>
  <c r="G135" i="1"/>
  <c r="P135" i="1"/>
  <c r="P136" i="1"/>
  <c r="P138" i="1" s="1"/>
  <c r="Q130" i="1"/>
  <c r="M130" i="1"/>
  <c r="N130" i="1"/>
  <c r="L130" i="1"/>
  <c r="K130" i="1"/>
  <c r="J130" i="1"/>
  <c r="H130" i="1"/>
  <c r="G130" i="1"/>
  <c r="Q126" i="1"/>
  <c r="N126" i="1"/>
  <c r="M126" i="1"/>
  <c r="L126" i="1"/>
  <c r="K126" i="1"/>
  <c r="J126" i="1"/>
  <c r="H126" i="1"/>
  <c r="G126" i="1"/>
  <c r="Q121" i="1"/>
  <c r="N121" i="1"/>
  <c r="M121" i="1"/>
  <c r="M131" i="1" s="1"/>
  <c r="L121" i="1"/>
  <c r="L131" i="1" s="1"/>
  <c r="K121" i="1"/>
  <c r="K131" i="1" s="1"/>
  <c r="J121" i="1"/>
  <c r="H121" i="1"/>
  <c r="H131" i="1" s="1"/>
  <c r="G121" i="1"/>
  <c r="G131" i="1" s="1"/>
  <c r="P121" i="1"/>
  <c r="P122" i="1" s="1"/>
  <c r="P126" i="1" s="1"/>
  <c r="G114" i="1"/>
  <c r="Q114" i="1"/>
  <c r="N114" i="1"/>
  <c r="M114" i="1"/>
  <c r="L114" i="1"/>
  <c r="K114" i="1"/>
  <c r="J114" i="1"/>
  <c r="H114" i="1"/>
  <c r="Q112" i="1"/>
  <c r="N112" i="1"/>
  <c r="M112" i="1"/>
  <c r="L112" i="1"/>
  <c r="K112" i="1"/>
  <c r="J112" i="1"/>
  <c r="H112" i="1"/>
  <c r="G112" i="1"/>
  <c r="P110" i="1"/>
  <c r="P111" i="1" s="1"/>
  <c r="P112" i="1" s="1"/>
  <c r="N110" i="1"/>
  <c r="Q110" i="1"/>
  <c r="M110" i="1"/>
  <c r="L110" i="1"/>
  <c r="K110" i="1"/>
  <c r="J110" i="1"/>
  <c r="H110" i="1"/>
  <c r="H115" i="1" s="1"/>
  <c r="G110" i="1"/>
  <c r="G115" i="1" s="1"/>
  <c r="Q106" i="1"/>
  <c r="N106" i="1"/>
  <c r="M106" i="1"/>
  <c r="L106" i="1"/>
  <c r="K106" i="1"/>
  <c r="J106" i="1"/>
  <c r="H106" i="1"/>
  <c r="G106" i="1"/>
  <c r="Q104" i="1"/>
  <c r="Q107" i="1" s="1"/>
  <c r="N104" i="1"/>
  <c r="N107" i="1" s="1"/>
  <c r="M104" i="1"/>
  <c r="L104" i="1"/>
  <c r="K104" i="1"/>
  <c r="J104" i="1"/>
  <c r="J107" i="1" s="1"/>
  <c r="H104" i="1"/>
  <c r="H107" i="1" s="1"/>
  <c r="G104" i="1"/>
  <c r="Q99" i="1"/>
  <c r="N99" i="1"/>
  <c r="M99" i="1"/>
  <c r="L99" i="1"/>
  <c r="K99" i="1"/>
  <c r="J99" i="1"/>
  <c r="H99" i="1"/>
  <c r="G99" i="1"/>
  <c r="H144" i="1"/>
  <c r="Q96" i="1"/>
  <c r="N92" i="1"/>
  <c r="N96" i="1"/>
  <c r="M96" i="1"/>
  <c r="L96" i="1"/>
  <c r="K96" i="1"/>
  <c r="J96" i="1"/>
  <c r="H96" i="1"/>
  <c r="G96" i="1"/>
  <c r="Q92" i="1"/>
  <c r="M92" i="1"/>
  <c r="L92" i="1"/>
  <c r="K92" i="1"/>
  <c r="J92" i="1"/>
  <c r="H92" i="1"/>
  <c r="G92" i="1"/>
  <c r="P92" i="1"/>
  <c r="P93" i="1" s="1"/>
  <c r="P96" i="1" s="1"/>
  <c r="P97" i="1" s="1"/>
  <c r="P99" i="1" s="1"/>
  <c r="P100" i="1" s="1"/>
  <c r="Q87" i="1"/>
  <c r="N87" i="1"/>
  <c r="M87" i="1"/>
  <c r="L87" i="1"/>
  <c r="K87" i="1"/>
  <c r="J87" i="1"/>
  <c r="H87" i="1"/>
  <c r="G87" i="1"/>
  <c r="Q85" i="1"/>
  <c r="N85" i="1"/>
  <c r="N88" i="1" s="1"/>
  <c r="M85" i="1"/>
  <c r="L85" i="1"/>
  <c r="K85" i="1"/>
  <c r="J85" i="1"/>
  <c r="H85" i="1"/>
  <c r="G85" i="1"/>
  <c r="N81" i="1"/>
  <c r="Q81" i="1"/>
  <c r="M81" i="1"/>
  <c r="L81" i="1"/>
  <c r="K81" i="1"/>
  <c r="K88" i="1" s="1"/>
  <c r="J81" i="1"/>
  <c r="J88" i="1" s="1"/>
  <c r="H81" i="1"/>
  <c r="H88" i="1" s="1"/>
  <c r="G81" i="1"/>
  <c r="G88" i="1" s="1"/>
  <c r="P81" i="1"/>
  <c r="P82" i="1" s="1"/>
  <c r="P85" i="1" s="1"/>
  <c r="P86" i="1" s="1"/>
  <c r="P87" i="1" s="1"/>
  <c r="P88" i="1" s="1"/>
  <c r="Q76" i="1"/>
  <c r="Q77" i="1" s="1"/>
  <c r="N76" i="1"/>
  <c r="N77" i="1" s="1"/>
  <c r="M76" i="1"/>
  <c r="M77" i="1" s="1"/>
  <c r="L76" i="1"/>
  <c r="L77" i="1" s="1"/>
  <c r="K76" i="1"/>
  <c r="K77" i="1" s="1"/>
  <c r="J76" i="1"/>
  <c r="J77" i="1" s="1"/>
  <c r="H76" i="1"/>
  <c r="H77" i="1"/>
  <c r="G76" i="1"/>
  <c r="G77" i="1" s="1"/>
  <c r="P75" i="1"/>
  <c r="P76" i="1" s="1"/>
  <c r="Q68" i="1"/>
  <c r="Q71" i="1" s="1"/>
  <c r="N68" i="1"/>
  <c r="L68" i="1"/>
  <c r="K68" i="1"/>
  <c r="J68" i="1"/>
  <c r="H68" i="1"/>
  <c r="H71" i="1" s="1"/>
  <c r="G68" i="1"/>
  <c r="P68" i="1"/>
  <c r="P69" i="1" s="1"/>
  <c r="P70" i="1" s="1"/>
  <c r="P71" i="1" s="1"/>
  <c r="N28" i="1"/>
  <c r="N26" i="1"/>
  <c r="N23" i="1"/>
  <c r="P15" i="1"/>
  <c r="P16" i="1" s="1"/>
  <c r="P18" i="1" s="1"/>
  <c r="P19" i="1" s="1"/>
  <c r="P33" i="1"/>
  <c r="P41" i="1" s="1"/>
  <c r="P42" i="1" s="1"/>
  <c r="P51" i="1" s="1"/>
  <c r="P52" i="1" s="1"/>
  <c r="P58" i="1"/>
  <c r="P59" i="1" s="1"/>
  <c r="P62" i="1" s="1"/>
  <c r="P63" i="1" s="1"/>
  <c r="Q28" i="1"/>
  <c r="M28" i="1"/>
  <c r="L28" i="1"/>
  <c r="K28" i="1"/>
  <c r="J28" i="1"/>
  <c r="H28" i="1"/>
  <c r="G28" i="1"/>
  <c r="G31" i="1" s="1"/>
  <c r="Q26" i="1"/>
  <c r="M26" i="1"/>
  <c r="L26" i="1"/>
  <c r="K26" i="1"/>
  <c r="J26" i="1"/>
  <c r="H26" i="1"/>
  <c r="G26" i="1"/>
  <c r="Q23" i="1"/>
  <c r="M23" i="1"/>
  <c r="L23" i="1"/>
  <c r="K23" i="1"/>
  <c r="J23" i="1"/>
  <c r="H23" i="1"/>
  <c r="G23" i="1"/>
  <c r="K52" i="1" l="1"/>
  <c r="M88" i="1"/>
  <c r="J115" i="1"/>
  <c r="K144" i="1"/>
  <c r="H145" i="1"/>
  <c r="J100" i="1"/>
  <c r="K100" i="1"/>
  <c r="M115" i="1"/>
  <c r="K145" i="1"/>
  <c r="G52" i="1"/>
  <c r="H63" i="1"/>
  <c r="N63" i="1"/>
  <c r="M63" i="1"/>
  <c r="L107" i="1"/>
  <c r="K115" i="1"/>
  <c r="Q144" i="1"/>
  <c r="L52" i="1"/>
  <c r="J131" i="1"/>
  <c r="J145" i="1" s="1"/>
  <c r="Q88" i="1"/>
  <c r="J31" i="1"/>
  <c r="Q100" i="1"/>
  <c r="N100" i="1"/>
  <c r="L88" i="1"/>
  <c r="N31" i="1"/>
  <c r="K31" i="1"/>
  <c r="L31" i="1"/>
  <c r="G100" i="1"/>
  <c r="L144" i="1"/>
  <c r="L145" i="1" s="1"/>
  <c r="H52" i="1"/>
  <c r="J63" i="1"/>
  <c r="G71" i="1"/>
  <c r="K107" i="1"/>
  <c r="K116" i="1" s="1"/>
  <c r="M144" i="1"/>
  <c r="M145" i="1" s="1"/>
  <c r="P113" i="1"/>
  <c r="P114" i="1" s="1"/>
  <c r="P115" i="1" s="1"/>
  <c r="Q131" i="1"/>
  <c r="P127" i="1"/>
  <c r="P130" i="1" s="1"/>
  <c r="P131" i="1" s="1"/>
  <c r="L100" i="1"/>
  <c r="G72" i="1"/>
  <c r="Q31" i="1"/>
  <c r="Q72" i="1" s="1"/>
  <c r="N115" i="1"/>
  <c r="N116" i="1" s="1"/>
  <c r="J71" i="1"/>
  <c r="G107" i="1"/>
  <c r="G116" i="1" s="1"/>
  <c r="J52" i="1"/>
  <c r="K71" i="1"/>
  <c r="N131" i="1"/>
  <c r="N145" i="1" s="1"/>
  <c r="M107" i="1"/>
  <c r="L115" i="1"/>
  <c r="Q115" i="1"/>
  <c r="G144" i="1"/>
  <c r="G145" i="1" s="1"/>
  <c r="H72" i="1"/>
  <c r="H100" i="1"/>
  <c r="H116" i="1" s="1"/>
  <c r="L71" i="1"/>
  <c r="K63" i="1"/>
  <c r="N71" i="1"/>
  <c r="L116" i="1"/>
  <c r="M100" i="1"/>
  <c r="L63" i="1"/>
  <c r="J116" i="1"/>
  <c r="P139" i="1"/>
  <c r="P141" i="1" s="1"/>
  <c r="M31" i="1"/>
  <c r="P23" i="1"/>
  <c r="P24" i="1" s="1"/>
  <c r="P26" i="1" s="1"/>
  <c r="P27" i="1" s="1"/>
  <c r="P28" i="1" s="1"/>
  <c r="P29" i="1" s="1"/>
  <c r="P30" i="1" s="1"/>
  <c r="P31" i="1" s="1"/>
  <c r="P104" i="1"/>
  <c r="P105" i="1" s="1"/>
  <c r="P106" i="1" s="1"/>
  <c r="P107" i="1" s="1"/>
  <c r="K72" i="1" l="1"/>
  <c r="K147" i="1" s="1"/>
  <c r="Q145" i="1"/>
  <c r="J72" i="1"/>
  <c r="J147" i="1" s="1"/>
  <c r="N72" i="1"/>
  <c r="N147" i="1" s="1"/>
  <c r="M72" i="1"/>
  <c r="L72" i="1"/>
  <c r="L147" i="1" s="1"/>
  <c r="Q116" i="1"/>
  <c r="H147" i="1"/>
  <c r="Q147" i="1"/>
  <c r="G147" i="1"/>
  <c r="M116" i="1"/>
  <c r="P142" i="1"/>
  <c r="P143" i="1" s="1"/>
  <c r="P144" i="1" s="1"/>
  <c r="M147" i="1" l="1"/>
</calcChain>
</file>

<file path=xl/sharedStrings.xml><?xml version="1.0" encoding="utf-8"?>
<sst xmlns="http://schemas.openxmlformats.org/spreadsheetml/2006/main" count="634" uniqueCount="422">
  <si>
    <t>База данни за подадени проектни предложения и тяхното движение по процедури от СВОМР на "МИГ Поморие"</t>
  </si>
  <si>
    <t>Процедура</t>
  </si>
  <si>
    <t>Бюджет на процедурата</t>
  </si>
  <si>
    <t>Рег. № на проектното предложение в ИСУН 2020</t>
  </si>
  <si>
    <t>Наименование на проектното предложение</t>
  </si>
  <si>
    <t>Кандидат</t>
  </si>
  <si>
    <t>Заявена от кандидата обща стойност на проектното предложение, лв.</t>
  </si>
  <si>
    <t>Заявена от кандидата БФП, лв.</t>
  </si>
  <si>
    <t>Статус</t>
  </si>
  <si>
    <t>Одобрена обща стойност на проектното предложение, лв.</t>
  </si>
  <si>
    <t>Одобрена БФП, лв.</t>
  </si>
  <si>
    <t>Договор за БФП</t>
  </si>
  <si>
    <t>Остатъчен финансов ресурс по процедурата, лв.</t>
  </si>
  <si>
    <t>Изплатена БФП, лв.</t>
  </si>
  <si>
    <t>Оперативна програма "Околна среда" 2014-2020</t>
  </si>
  <si>
    <t>Оперативна програма "Иновации и конкурентоспособност" 2014-2020</t>
  </si>
  <si>
    <t>Оперативна програма "Развитие на човешките ресурси" 2014-2020</t>
  </si>
  <si>
    <t>BG06RDNP001-19.036-0001</t>
  </si>
  <si>
    <t>"ЗАКУПУВАНЕ НА ЗЕМЕДЕЛСКА ТЕХНИКА"</t>
  </si>
  <si>
    <t>"Д и С" ЕООД</t>
  </si>
  <si>
    <t>Резерва</t>
  </si>
  <si>
    <t>BG06RDNP001-19.036-0002</t>
  </si>
  <si>
    <t>Закупуване на земеделска техника необходима за отглеждане на сливи"</t>
  </si>
  <si>
    <t>"ЗАРА АГРО ИНВЕСТ" ЕООД</t>
  </si>
  <si>
    <t>Отхвърлено на ОАСД</t>
  </si>
  <si>
    <t>BG06RDNP001-19.036-0003</t>
  </si>
  <si>
    <t>Закупуване и въвеждане в експлоатация на трактор Landini REX4-090F и пръскачка NOBILI PDF 1500T</t>
  </si>
  <si>
    <t>ВИНАРСКА ИЗБА 2002 КАБЛЕШКОВО ООД</t>
  </si>
  <si>
    <t>BG06RDNP001-19.036-0004</t>
  </si>
  <si>
    <t>Закупуване и въвеждане в експлоатация на сортировъчна линия PERFECT и роторна косачка DEL MORINO модел XFM 235</t>
  </si>
  <si>
    <t>Христо Димитров Гочев</t>
  </si>
  <si>
    <t>BG06RDNP001-19.036-0005</t>
  </si>
  <si>
    <t>Модернизиране на лозарско стопанство</t>
  </si>
  <si>
    <t>"Пилонтов" ЕООД</t>
  </si>
  <si>
    <t>BG06RDNP001-19.036-0006</t>
  </si>
  <si>
    <t>Закупуване на селскостопанска техника за лозарско стопанство</t>
  </si>
  <si>
    <t>"ВИНАРСКО ИМЕНИЕ САНТА САРА" АД</t>
  </si>
  <si>
    <t>BG06RDNP001-19.036-0007</t>
  </si>
  <si>
    <t>Модернизиране на био лозарско стопанство</t>
  </si>
  <si>
    <t>ЕТ "АНХЕАЛО-91 - МЛАДЕН ВЪРБАНОВ"</t>
  </si>
  <si>
    <t>BG06RDNP001-19.036-0008</t>
  </si>
  <si>
    <t>Закупуване на оборудване за овцеферма</t>
  </si>
  <si>
    <t>Стойко Колев Иванов</t>
  </si>
  <si>
    <t>BG06RDNP001-19.036-0009</t>
  </si>
  <si>
    <t>Създаване на 76.080 дка черешова градина, изграждане на „Система за защита от градушки, птици и насекоми, заедно с опорна конструкция“ и закупуване на шредер CALDERONI TSCP 200</t>
  </si>
  <si>
    <t>АГРОНАРА ЕООД</t>
  </si>
  <si>
    <t>BG06RDNP001-19.036-0010</t>
  </si>
  <si>
    <t>Инвестиции в земеделско стопанство за зърнопроизводство</t>
  </si>
  <si>
    <t>"АГРОГРУП - 72" ЕООД</t>
  </si>
  <si>
    <t>Оттеглено</t>
  </si>
  <si>
    <t>BG06RDNP001-19.036-0006-С01 от 10.05.2021</t>
  </si>
  <si>
    <t>BG06RDNP001-19.036-0009-С01 от 02.09.2021</t>
  </si>
  <si>
    <t>Променена БФП, лв. в резултат на Анекс към Договор</t>
  </si>
  <si>
    <t>BG06RDNP001-19.036-0003-С01 от 15.11.2021</t>
  </si>
  <si>
    <t>BG06RDNP001-19.036-0005-С01 от 10.05.2021
Анекс BG06RDNP001-19.036-0005-С02 от 24.11.2021</t>
  </si>
  <si>
    <t>BG06RDNP001-19.036-0010-С01 от 02.02.2022</t>
  </si>
  <si>
    <t>Оперативна програма "Програма за развитие на селските райони" 2014-2020</t>
  </si>
  <si>
    <t xml:space="preserve">№ по ред на проектното предложение </t>
  </si>
  <si>
    <t>Приключен</t>
  </si>
  <si>
    <t>В изпълнение</t>
  </si>
  <si>
    <t>Одобрена обща стойност на проектното предложение, лв. от УО</t>
  </si>
  <si>
    <t>Одобрена БФП, лв.
от УО</t>
  </si>
  <si>
    <t>ОБЩО:</t>
  </si>
  <si>
    <t>Потребителско име</t>
  </si>
  <si>
    <t>Код за достъп</t>
  </si>
  <si>
    <t>BG06RDNP001-19.041-0001</t>
  </si>
  <si>
    <t>Модернизация на винарска изба</t>
  </si>
  <si>
    <t>"Винарско имение Санта Сара" АД</t>
  </si>
  <si>
    <t>Одобрено</t>
  </si>
  <si>
    <t>BG06RDNP001-19.041-0001-C01 от 15.07.2020</t>
  </si>
  <si>
    <t>BG06RDNP001-19.041-0002</t>
  </si>
  <si>
    <t>Модулни предприятия за преработка на мляко и месо</t>
  </si>
  <si>
    <t>ЕТ " ЗП - Стойко Колев Иванов "</t>
  </si>
  <si>
    <t>BG06RDNP001-19.041 Мярка 2 “Инвестиции в преработка/маркетинг на селскостопански продукти”
/16.05.2019/</t>
  </si>
  <si>
    <t>ОСТАТЪК:</t>
  </si>
  <si>
    <t>МЯРКА 1</t>
  </si>
  <si>
    <t>МЯРКА 2</t>
  </si>
  <si>
    <t>BG06RDNP001-19.036 МИГ Поморие_4.1._M1_„Инвестиции в земеделски стопанства“ 
Дата на сесия:
/23.04.2019/</t>
  </si>
  <si>
    <t>BG06RDNP001-19.041-0003</t>
  </si>
  <si>
    <t>Модернизация на винарска изба "ВИНАРСКО ИМЕНИЕ САНТА САРА" АД</t>
  </si>
  <si>
    <t>BG06RDNP001-19.041-0004</t>
  </si>
  <si>
    <r>
      <t xml:space="preserve">BG06RDNP001-19.041 Мярка 2 “Инвестиции в преработка/маркетинг на селскостопански продукти”
/04.05.2020/
</t>
    </r>
    <r>
      <rPr>
        <b/>
        <sz val="11"/>
        <color rgb="FFFF0000"/>
        <rFont val="Calibri (Body)_x0000_"/>
      </rPr>
      <t xml:space="preserve">+ ПОВТОРНА ОЦЕНКА </t>
    </r>
  </si>
  <si>
    <t>BG06RDNP001-19.041 Мярка 2 “Инвестиции в преработка/маркетинг на селскостопански продукти”
/02.04.2021/</t>
  </si>
  <si>
    <t>BG06RDNP001-19.041-0005</t>
  </si>
  <si>
    <t>ЕТ ЗП - Стойко Колев Иванов</t>
  </si>
  <si>
    <t>МЯРКА 3</t>
  </si>
  <si>
    <t>ОСТАТЪК ПО М2:</t>
  </si>
  <si>
    <t>ОСТАТЪК ПО M1:</t>
  </si>
  <si>
    <t>ОБЩО ПО M2:</t>
  </si>
  <si>
    <t>BG06RDNP001-19.241-0001</t>
  </si>
  <si>
    <t>"Оборудване и обзавеждане на къща за гости"</t>
  </si>
  <si>
    <t>"Ариестур" ООД </t>
  </si>
  <si>
    <r>
      <t xml:space="preserve">Одобрено
</t>
    </r>
    <r>
      <rPr>
        <sz val="11"/>
        <color indexed="10"/>
        <rFont val="Calibri"/>
        <family val="2"/>
        <charset val="204"/>
      </rPr>
      <t>/Отхвърлено от УО след повт. оценка/</t>
    </r>
  </si>
  <si>
    <t>BG06RDNP001-19.241-0002</t>
  </si>
  <si>
    <t>„Инвестиции в подкрепа на неземеделски дейности в „СИОН-5” ЕООД“</t>
  </si>
  <si>
    <t>„СИОН-5” ЕООД</t>
  </si>
  <si>
    <r>
      <t xml:space="preserve">Резерва
</t>
    </r>
    <r>
      <rPr>
        <sz val="11"/>
        <color indexed="10"/>
        <rFont val="Calibri"/>
        <family val="2"/>
        <charset val="204"/>
      </rPr>
      <t>/Отхвърлено от УО след повт. оценка/</t>
    </r>
  </si>
  <si>
    <t>BG06RDNP001-19.241-0003</t>
  </si>
  <si>
    <t>Повишаване на конкурентоспособността чрез внедряване на нови технологии в производственият процес на „Самостоятелна медико-техническа лаборатория - Помодент“ ООД</t>
  </si>
  <si>
    <t>САМОСТОЯТЕЛНА МЕДИКО-ТЕХНИЧЕСКА ЛАБОРАТОРИЯ - ПОМОДЕНТ ООД</t>
  </si>
  <si>
    <t>BG06RDNP001-19.241-0004</t>
  </si>
  <si>
    <t>„Ремонт на сграда и закупуване на обзавеждане, офис техника и софтуер за счетоводна и дизайнерска дейност”</t>
  </si>
  <si>
    <t>К и М Консулт 2011 ЕООД</t>
  </si>
  <si>
    <t>BG06RDNP001-19.241-0005</t>
  </si>
  <si>
    <t>Дегустационна към ВИНАРСКО ИМЕНИЕ САНТА САРА АД</t>
  </si>
  <si>
    <t>"Винарско имение Санта Сара" АД </t>
  </si>
  <si>
    <r>
      <t xml:space="preserve">Отхвърлено на ОАСД
</t>
    </r>
    <r>
      <rPr>
        <sz val="11"/>
        <color indexed="10"/>
        <rFont val="Calibri"/>
        <family val="2"/>
        <charset val="204"/>
      </rPr>
      <t>/Отхвърлено от УО след повт. оценка/</t>
    </r>
  </si>
  <si>
    <t>BG06RDNP001-19.241-0006</t>
  </si>
  <si>
    <t>Изграждане на СПА център – Старите къщи</t>
  </si>
  <si>
    <t>ЕТ "ТОНИТА – ТОНКА ПЕТРОВА" </t>
  </si>
  <si>
    <t>BG06RDNP001-19.241-0007</t>
  </si>
  <si>
    <t>Инвестиции за местно развитие</t>
  </si>
  <si>
    <t>АЛПИН ИНВЕСТМЪНТ ЕООД</t>
  </si>
  <si>
    <t>BG06RDNP001-19.241-0008</t>
  </si>
  <si>
    <t>„Закупуване на машина за изработване на форми от метал и пластмаса”</t>
  </si>
  <si>
    <t>БУЛГАРФРУКТ ИНТЕРНАЦИОНАЛ ООД</t>
  </si>
  <si>
    <t>ОБЩО ПО M1:</t>
  </si>
  <si>
    <t>ОСТАТЪК ПО М3:</t>
  </si>
  <si>
    <t>ОБЩО ПО M3:</t>
  </si>
  <si>
    <t>МЯРКА 4</t>
  </si>
  <si>
    <t>BG06RDNP001-19.002 МИГ_Поморие_10_1_7.2. М4_“Инвестиции в създаването, подобряването или разширяването на всички видове малка по мащаби инфраструктура“
/16.04.2019/</t>
  </si>
  <si>
    <r>
      <t xml:space="preserve">BG06RDNP001-19.241 МИГ Поморие_6.4_М3 „Инвестиции в подкрепа на неземеделски дейности“
/17.06.2019/
</t>
    </r>
    <r>
      <rPr>
        <b/>
        <sz val="11"/>
        <color rgb="FFFF0000"/>
        <rFont val="Calibri (Body)_x0000_"/>
      </rPr>
      <t>+ ПОВТОРНА ОЦЕНКА</t>
    </r>
  </si>
  <si>
    <t>BG06RDNP001-19.002-0001</t>
  </si>
  <si>
    <t>Разширение и реконструкция на обект, свързан с културния живот в Община Поморие – сграда на Читалище „Просвета 1888” гр. Поморие, филиал с. Каменар</t>
  </si>
  <si>
    <t>Община Поморие</t>
  </si>
  <si>
    <t>office@mig-pomorie.eu</t>
  </si>
  <si>
    <t>4XU2</t>
  </si>
  <si>
    <t>BG06RDNP001-19.002-0002</t>
  </si>
  <si>
    <t>Обновяване на площи за широко обществено ползване- паркове в с. Лъка, с. Александрово, с. Медово, с. Страцин и с. Порой, Община Поморие</t>
  </si>
  <si>
    <t>ОБЩИНА ПОМОРИЕ</t>
  </si>
  <si>
    <t>BG06RDNP001-19.002-0003</t>
  </si>
  <si>
    <t>Рехабилитация и реконструкция на улица Искър, гр. Ахелой</t>
  </si>
  <si>
    <t>BG06RDNP001-19.002-0004</t>
  </si>
  <si>
    <t>Благоустрояване и реновация на общински селищен парк в УПИ I, кв. 52, гр. Каблешково, общ. Поморие, обл. Бургас.</t>
  </si>
  <si>
    <t>BG06RDNP001-19.002-0004-C01 от 18.06.2020
Анекс BG06RDNP001-19.002-0004 от 29.10.2021</t>
  </si>
  <si>
    <t>1YC1</t>
  </si>
  <si>
    <t>HEVZ</t>
  </si>
  <si>
    <t>ОБЩО ПО M4:</t>
  </si>
  <si>
    <t>ОСТАТЪК ПО М4:</t>
  </si>
  <si>
    <t>МЯРКА 5</t>
  </si>
  <si>
    <t> BG06RDNP001-19.246 _7.5_Мярка 5„Инвестиции за публично ползване в инфраструктура за отдих, туристическа инфраструктура”
/04.11.2019/</t>
  </si>
  <si>
    <t>BG06RDNP001-19.246-0001</t>
  </si>
  <si>
    <t>ИЗГРАЖДАНЕ НА ПОСЕТИТЕЛСКИ ЦЕНТЪР ЗА ПРЕДСТАВЯНЕ И ЕКСПОНИРАНЕ НА МЕСТНОТО ПРИРОДНО И КУЛТУРНО НАСЛЕДСТВО в с. Козичино, община Поморие</t>
  </si>
  <si>
    <t>Ловно рибарско дружество „Гларус”</t>
  </si>
  <si>
    <t>ZUFM</t>
  </si>
  <si>
    <t>BG06RDNP001-19.246-0002</t>
  </si>
  <si>
    <t>Изграждане и закупуване на оборудване или обзавеждане на туристически информационен център- гр. Ахелой</t>
  </si>
  <si>
    <t>UONH</t>
  </si>
  <si>
    <t>BG06RDNP001-19.246-0003</t>
  </si>
  <si>
    <t>Изграждане, реконструкция, ремонт и закупуване на съоръжения за туристически атракции, свързани с местното природно, културно и историческо наследство, предоставящи услуги с познавателна или образователна цел в гр. Ахелой</t>
  </si>
  <si>
    <t>ОСТАТЪК ПО М5:</t>
  </si>
  <si>
    <t>ОБЩО ПО ПРСР:</t>
  </si>
  <si>
    <t>МЯРКА 6</t>
  </si>
  <si>
    <t>BG16M1OP002-3.008 МИГ ПОМОРИЕ МЯРКА 6 „ПОДОБРЯВАНЕ НА ПРИРОДОЗАЩИТНОТО СЪСТОЯНИЕ НА ВИДОВЕ В МРЕЖАТА НАТУРА 2000 ЧРЕЗ ПОДХОДА ВОМР В ТЕРИТОРИЯТА НА МИГ ПОМОРИЕ”
/14.01.2020/</t>
  </si>
  <si>
    <t>BG16M1OP002-3.008-0001</t>
  </si>
  <si>
    <t>ИНТЕГРИРАНИ МЕРКИ ЗА ОСИГУРЯВАНЕ НА ПРИНОС КЪМ ПОДДЪРЖАНЕ/ПОДОБРЯВАНЕ НА ПРИРОДОЗАЩИТНОТО СЪСТОЯНИЕ НА ВИДОВЕ И ТИПОВЕ ПРИРОДНИ МЕСТООБИТАНИЯ ОТ МРЕЖАТА НАТУРА 2000, ЦЕЛЯЩИ НАМАЛЯВАНЕ НА УСТАНОВЕНИ ЗАПЛАХИ И ВЛИЯНИЯ ЗА ВИДОВЕТЕ И МЕСТООБИТАНИЯТА НА ТЕРИТОРИЯТА НА МИГ ПОМОРИЕ</t>
  </si>
  <si>
    <t>Д-34-41/ 22.05.2020</t>
  </si>
  <si>
    <t>X78M</t>
  </si>
  <si>
    <t>ОБЩО ПО M6:</t>
  </si>
  <si>
    <t>ОСТАТЪК ПО М6:</t>
  </si>
  <si>
    <t>ОБЩО ПО ОПОС:</t>
  </si>
  <si>
    <t>МЯРКА 7</t>
  </si>
  <si>
    <t>BG05M9OP001-1.044 „МИГ Поморие – Мярка 7: Насърчаване и подпомагане на младежката заетост и достъп до заетост на икономически неактивни и безработни лица“ 
/03.07.2019/</t>
  </si>
  <si>
    <t>BG05M9OP001-1.044-0001</t>
  </si>
  <si>
    <t>Активиране и осигуряване на заетост на безработни и неактивни лица</t>
  </si>
  <si>
    <t>ПРОТО ГРУП ЕООД</t>
  </si>
  <si>
    <t>BG05M9OP001-1.044-0001-C01 от 21.10.2019</t>
  </si>
  <si>
    <t>protogrup@abv.bg</t>
  </si>
  <si>
    <t>Protogrup77</t>
  </si>
  <si>
    <t xml:space="preserve">BG05M9OP001-1.091 „МИГ Поморие – Мярка 7: Насърчаване и подпомагане на младежката заетост и достъп до заетост на икономически неактивни и безработни лица“
/11.03.2020/ </t>
  </si>
  <si>
    <t>BG05M9OP001-1.091-0001</t>
  </si>
  <si>
    <t>За подкрепа и по-добра трудова интеграция на силно уязвими групи на пазара на труда</t>
  </si>
  <si>
    <t>"АЛФА- ИНС "ЕООД</t>
  </si>
  <si>
    <t>BG05M9OP001-1.091-0002</t>
  </si>
  <si>
    <t>Насърчаване и подпомагане на достъпa до заетост на икономически неактивни и безработни лица на територията на община Поморие</t>
  </si>
  <si>
    <t>Отказ от сключване на административен договор</t>
  </si>
  <si>
    <t>BG05M9OP001-1.091-0003</t>
  </si>
  <si>
    <t>Насърчаване и достъп до заетост на неактивни и безработни лица в Петров агро консулт ЕООД</t>
  </si>
  <si>
    <t>Петров агро консулт ЕООД</t>
  </si>
  <si>
    <t>Отхвърлено</t>
  </si>
  <si>
    <t>BG05M9OP001-1.115 МИГ Поморие – Мярка 7: Насърчаване и подпомагане на младежката заетост и достъп до заетост на икономически неактивни и безработни лица"
/04.12.2020/</t>
  </si>
  <si>
    <t>BG05M9OP001-1.115-0001</t>
  </si>
  <si>
    <t>"Петров агро консулт" ЕООД</t>
  </si>
  <si>
    <t>Q5DF</t>
  </si>
  <si>
    <t>BG05M9OP001-1.115-0001-C01 от 16.03.2021</t>
  </si>
  <si>
    <t>ОБЩО ПО М7:</t>
  </si>
  <si>
    <t>ОСТАТЪК ПО М7:</t>
  </si>
  <si>
    <t>МЯРКА 8</t>
  </si>
  <si>
    <t>BG05M9OP001-1.053 МИГ Поморие – Мярка 8 „Подобряване на равния достъп до възможностите за учене през целия живот за всички възрастови групи“
15.03.2019/</t>
  </si>
  <si>
    <t>BG05M9OP001-1.053-0001</t>
  </si>
  <si>
    <t>Повишаване на квалификацията и компетентността на служителите на Захаро ООД</t>
  </si>
  <si>
    <t>"ЗАХАРО" ООД</t>
  </si>
  <si>
    <t>BG05M9OP001-1.053-0001-C01 от 10.07.2019</t>
  </si>
  <si>
    <t>BG05M9OP001-1.053-0002</t>
  </si>
  <si>
    <t>Равен достъп за учене през целия живот</t>
  </si>
  <si>
    <t>АЛПИН БИЛДИНГ ЕООД</t>
  </si>
  <si>
    <t>BG05M9OP001-1.053-0002-C01 от 10.07.2019</t>
  </si>
  <si>
    <t>zaharoood@gmail.com</t>
  </si>
  <si>
    <t>ZAHARO@@d2019</t>
  </si>
  <si>
    <t>LQ66</t>
  </si>
  <si>
    <t xml:space="preserve">BG05M9OP001-1.092 МИГ Поморие – Мярка 8 „Подобряване на равния достъп до възможностите за учене през целия живот за всички възрастови групи“
/27.02.2020/ </t>
  </si>
  <si>
    <t>BG05M9OP001-1.092-0001</t>
  </si>
  <si>
    <t>Обучения за заети лица в Черноморско Злато АД за подобряване на равния достъп до възможностите за учене през целия живот</t>
  </si>
  <si>
    <t>ЧЕРНОМОРСКО ЗЛАТО АД</t>
  </si>
  <si>
    <t>Прекратен</t>
  </si>
  <si>
    <t>BG05M9OP001-1.092-0001-C01 от 14.07.2020</t>
  </si>
  <si>
    <t>Y5V7</t>
  </si>
  <si>
    <t>BG05M9OP001-1.092-0002</t>
  </si>
  <si>
    <t>Подобряване на равния достъп до възможностите за учене през целия живот за заети в Гранд Хотел Поморие</t>
  </si>
  <si>
    <t>БАЛНЕОХОТЕЛ ПОМОРИЕ АД</t>
  </si>
  <si>
    <t>BG05M9OP001-1.092-0003</t>
  </si>
  <si>
    <t>Създаване на възможности за учене през целия живот за служителите на Хрики ООД</t>
  </si>
  <si>
    <t>Хрики ООД</t>
  </si>
  <si>
    <t>BG05M9OP001-1.120 МИГ Поморие - Мярка 8 „Подобряване на равния достъп до възможностите за учене през целия живот за всички възрастови групи”
/16.12.2020/</t>
  </si>
  <si>
    <t>BG05M9OP001-1.120-0001</t>
  </si>
  <si>
    <t>"Учене през целия живот - мост към съвременната бизнес среда"</t>
  </si>
  <si>
    <t>ГАРХУЛОВ ООД</t>
  </si>
  <si>
    <t>BG05M9OP001-1.120-0002</t>
  </si>
  <si>
    <t>Създаване на възможности за учене през целия живот за служителите на Петров Агро Консулт ООД</t>
  </si>
  <si>
    <t>„Петров агро консулт" ООД</t>
  </si>
  <si>
    <t>ОБЩО ПО М8:</t>
  </si>
  <si>
    <t>ОСТАТЪК ПО М8:</t>
  </si>
  <si>
    <t>МЯРКА 9</t>
  </si>
  <si>
    <t>BG05M9OP001-2.013 "МИГ Поморие-Мярка 9: "Социално-икономичекса интеграция на маргинализирани общности, в т.ч. роми, мигранти и др."
/02.05.2018/</t>
  </si>
  <si>
    <t>BG05M9OP001-2.013-0001</t>
  </si>
  <si>
    <t>Създаване на центрове за социално включване на маргинализирани общности на територията на Община Поморие</t>
  </si>
  <si>
    <t xml:space="preserve">ОБЩИНА ПОМОРИЕ </t>
  </si>
  <si>
    <t>BG05M9OP001-2.013-0001-C01 от 14.08.2018</t>
  </si>
  <si>
    <t>BG05M9OP001-2.013-0002</t>
  </si>
  <si>
    <t>Кампания за повишаване информираността относно социалните и здравните права и насърчаване включването в изпълнението на местни политики на маргинализирани общности в община Поморие</t>
  </si>
  <si>
    <t xml:space="preserve">Сдружение „РЕГИОНАЛНО СДРУЖЕНИЕ ЗА ЗАЩИТА НА ЖИВОТНИТЕ - гр. Поморие” </t>
  </si>
  <si>
    <t>BG05M9OP001-2.013-0002-C01 от 20.08.2018</t>
  </si>
  <si>
    <t>6PEG</t>
  </si>
  <si>
    <t>VOIV</t>
  </si>
  <si>
    <t>BG05M9OP001-2.115 МИГ ПОМОРИЕ - МЯРКА 9: "СОЦИАЛНО-ИКОНОМИЧЕСКА ИНТЕГРАЦИЯ НА МАРГИНАЛИЗИРАНИ ОБЩНОСТИ, В Т.Ч. РОМИ, МИГРАНТИ И ДР."
/04.12.2020/</t>
  </si>
  <si>
    <t>BG05M9OP001-2.115-0001</t>
  </si>
  <si>
    <t>Социално-икономическа интеграция на маргинализирани общности на територията на Община Поморие</t>
  </si>
  <si>
    <t>BG05M9OP001-2.115-0001-C01 от 18.03.2021</t>
  </si>
  <si>
    <t>LCU0</t>
  </si>
  <si>
    <t>ОБЩО ПО М9:</t>
  </si>
  <si>
    <t>ОСТАТЪК ПО М9:</t>
  </si>
  <si>
    <t>МЯРКА 10</t>
  </si>
  <si>
    <t>BG05M9OP001-2.049 Мярка 10 “Активно приобщаване, включително с оглед насърчаване на равните възможности и активното участие и по-добрата пригодност за заетост“
/04.07.2019/</t>
  </si>
  <si>
    <t>BG05M9OP001-2.049-0001</t>
  </si>
  <si>
    <t>Активно приобщаване с оглед насърчаване на равните възможности и социалното включване на семейства с деца и младежи с увреждания на територията на община Поморие</t>
  </si>
  <si>
    <t>BG05M9OP001-2.049-0001-C01 от 11.10.2019</t>
  </si>
  <si>
    <t>3RO4</t>
  </si>
  <si>
    <t>BG05M9OP001-2.110 МИГ Поморие - Мярка 10 “Активно приобщаване, включително с оглед насърчаване на равните възможности и активното участие и по-добрата пригодност за заетост”
/16.12.2020/</t>
  </si>
  <si>
    <t>BG05M9OP001-2.110-0001</t>
  </si>
  <si>
    <t>Телемониторинга и телемедицината – акцент в прилагането от "МЕДИЦИНСКИ ЦЕНТЪР 1 - ПОМОРИЕ" ЕООД на интегриран, холистичен подход за активно социално включване и по-добра пригодност за заетост на лица с увреждания и техните семейства</t>
  </si>
  <si>
    <t>МЕДИЦИНСКИ ЦЕНТЪР 1 - ПОМОРИЕ ЕООД</t>
  </si>
  <si>
    <t>BG05M9OP001-2.118 МИГ Поморие - Мярка 10 “Активно приобщаване, включително с оглед насърчаване на равните възможности и активното участие и по-добрата пригодност за заетост”
/24.08.2021/</t>
  </si>
  <si>
    <t>BG05M9OP001-2.118-0001</t>
  </si>
  <si>
    <t>Активно приобщаване с оглед насърчаване на равните възможности и социалното включване на семейства с деца и младежи с увреждания на територията на община Поморие- Етап 2</t>
  </si>
  <si>
    <t>BG05M9OP001-2.118-0001-C01 от 26.10.2021</t>
  </si>
  <si>
    <t>ОБЩО ПО М10:</t>
  </si>
  <si>
    <t>ОСТАТЪК ПО М10:</t>
  </si>
  <si>
    <t>ОБЩО ПО ОПРЧР:</t>
  </si>
  <si>
    <t>МЯРКА 11</t>
  </si>
  <si>
    <t>BG16RFOP002-1.010 МИГ Поморие - Мярка 11 "Технологично развитие и иновации"
/27.12.2019/</t>
  </si>
  <si>
    <t>BG16RFOP002-1.010-0001</t>
  </si>
  <si>
    <t>Разработване на продуктова иновация, приложима в сферата на туризма - Future Hotels уеб базиран софтуер и мобилно приложение за автоматизиране и контрол на всички системи, използвани в хотелските стаи от ФЮЧЪР СИТИ ЕООД</t>
  </si>
  <si>
    <t>ФЮЧЪР СИТИ ЕООД</t>
  </si>
  <si>
    <t>BG16RFOP002-1.010-0002</t>
  </si>
  <si>
    <t>Разработване на прототип на иновативен продукт - охлаждаща капачка с маслени магистрали за конзола за маслен филтър</t>
  </si>
  <si>
    <t>АутоКот ООД</t>
  </si>
  <si>
    <t>BG16RFOP002-1.028 МИГ Поморие - Мярка 11 "Технологично развитие и иновации"
/06.01.2021/</t>
  </si>
  <si>
    <t>BG16RFOP002-1.028-0001</t>
  </si>
  <si>
    <t>Разработване на продуктова иновация „Smart village – Kamenar“ от ВИЖЪН ПЛЮС ООД</t>
  </si>
  <si>
    <t>ВИЖЪН ПЛЮС ООД</t>
  </si>
  <si>
    <t>BG16RFOP002-1.028-0002</t>
  </si>
  <si>
    <t>Разработване на Многоцелева телеметрична сензорна система за машини</t>
  </si>
  <si>
    <t>СЕЙФ ТЕХ БОКС ООД</t>
  </si>
  <si>
    <t>BG16RFOP002-1.028-0003</t>
  </si>
  <si>
    <t>BG16RFOP002-1.028-0004</t>
  </si>
  <si>
    <t>HotelSign - Софтуерен инструмент за дигитална верификация и обмен на документи от различно естество в областта на туризма.</t>
  </si>
  <si>
    <t>ЛЕДЖИТ САЙН ООД</t>
  </si>
  <si>
    <t>BG16RFOP002-1.035 МИГ Поморие - Мярка 11 "Технологично развитие и иновации"
/18.01.2022/</t>
  </si>
  <si>
    <t>BG16RFOP002-1.035-0001</t>
  </si>
  <si>
    <t>Разработване на иновативни методи за заплащане ИнстаКеш</t>
  </si>
  <si>
    <t>ИНСТА КЕШ СОФТУЕР ДИВЕЛЪПМЪНТ ЕООД</t>
  </si>
  <si>
    <t>Разработване на иновация - интегрирана система за дистанционно отчитане на измервателни уреди от Фючър Сити ЕООД</t>
  </si>
  <si>
    <t>Фючър Сити ЕООД</t>
  </si>
  <si>
    <t>BG16RFOP002-1.035-0002</t>
  </si>
  <si>
    <t>BG16RFOP002-1.035-0003</t>
  </si>
  <si>
    <t>ОБЩО ПО М11:</t>
  </si>
  <si>
    <t>ОСТАТЪК ПО М11:</t>
  </si>
  <si>
    <t>МЯРКА 12</t>
  </si>
  <si>
    <t>BG16RFOP002-2.035 МИГ ПОМОРИЕ – МЯРКА 12: „КАПАЦИТЕТ ЗА РАСТЕЖА НА МСП“
/06.03.2019/</t>
  </si>
  <si>
    <t>BG16RFOP002-2.035-0001</t>
  </si>
  <si>
    <t>Подобряване на производствения капацитет и повишаване на производителността на "Дорослава- 02" ЕООД чрез инвестиции в дълготрайни материални активи</t>
  </si>
  <si>
    <t>ДОРОСЛАВА-02 ЕООД</t>
  </si>
  <si>
    <t>BG16RFOP002-2.035-0001-C01 от 14.08.2019</t>
  </si>
  <si>
    <t>8QN5</t>
  </si>
  <si>
    <t>BG16RFOP002-2.035-0002</t>
  </si>
  <si>
    <t>Повишаване на производствения капацитет на "Захаро" ООД</t>
  </si>
  <si>
    <t>ЗАХАРО ООД</t>
  </si>
  <si>
    <t>BG16RFOP002-2.035-0002-C02 от 22.08.2019</t>
  </si>
  <si>
    <t>6Y0M</t>
  </si>
  <si>
    <t xml:space="preserve">zaharoproject@abv.bg
</t>
  </si>
  <si>
    <t>BG16RFOP002-2.035 МИГ ПОМОРИЕ – МЯРКА 12: „КАПАЦИТЕТ ЗА РАСТЕЖА НА МСП“
/05.08.2019/</t>
  </si>
  <si>
    <t>BG16RFOP002-2.035-0003</t>
  </si>
  <si>
    <t>Подобряване на капацитета за растеж на „ЗОИ-КЛИМА“ ЕООД чрез инвестиции в обект „Център за климатична и хладилна техника” в гр. Каблешково, общ. Поморие, местност „Минералния извор”</t>
  </si>
  <si>
    <t>ЗОИ-КЛИМА ЕООД</t>
  </si>
  <si>
    <t>Отхвърлен от УО на етап договориране</t>
  </si>
  <si>
    <t>BG16RFOP002-2.035-0004</t>
  </si>
  <si>
    <t>Повишаване конкурентоспособността на ЕТ "Михал - Михаил Михалев" - гр. Поморие чрез инвестиции в местната икономика</t>
  </si>
  <si>
    <t xml:space="preserve">МИХАЛ - МИХАИЛ МИХАЛЕВ ЕТ </t>
  </si>
  <si>
    <t>BG16RFOP002-2.035 МИГ ПОМОРИЕ – МЯРКА 12: „КАПАЦИТЕТ ЗА РАСТЕЖА НА МСП“
/03.01.2020/</t>
  </si>
  <si>
    <t>BG16RFOP002-2.035-0005</t>
  </si>
  <si>
    <t>МИХАЛ - МИХАИЛ МИХАЛЕВ ЕТ</t>
  </si>
  <si>
    <t>BG16RFOP002-2.035-0005-С01 от 30.12.2020</t>
  </si>
  <si>
    <t>3VY1</t>
  </si>
  <si>
    <t>BG16RFOP002-2.035-0006</t>
  </si>
  <si>
    <t>BG16RFOP002-2.075 МИГ ПОМОРИЕ – МЯРКА 12: „КАПАЦИТЕТ ЗА РАСТЕЖА НА МСП“
/06.01.2021/</t>
  </si>
  <si>
    <t>BG16RFOP002-2.075-0001</t>
  </si>
  <si>
    <t>BG16RFOP002-2.075-0001-С01 от 09.04.2021</t>
  </si>
  <si>
    <t>ОБЩО ПО М12:</t>
  </si>
  <si>
    <t>ОСТАТЪК ПО М12:</t>
  </si>
  <si>
    <t>ОБЩО ПО ОПИК:</t>
  </si>
  <si>
    <t>ОБЩО ПО СВОМР:</t>
  </si>
  <si>
    <t>Приоритет</t>
  </si>
  <si>
    <t>Област ПРСР</t>
  </si>
  <si>
    <t>3А</t>
  </si>
  <si>
    <t>2А</t>
  </si>
  <si>
    <t>6B</t>
  </si>
  <si>
    <t>BG05M9OP001-1.120-0001-С01 от 16.06.2021</t>
  </si>
  <si>
    <t>BG05M9OP001-1.092-0003-C01 от 28.07.2020</t>
  </si>
  <si>
    <t>6А</t>
  </si>
  <si>
    <t>1А</t>
  </si>
  <si>
    <t>6В</t>
  </si>
  <si>
    <t>BG06RDNP001-19.246-0002-C01 от 23.06.2020
Анекс BG06RDNP001-19.246-0002-С02 от 25.02.2022</t>
  </si>
  <si>
    <t>BG06RDNP001-19.002-0002-C01 от 25.11.2020
Анекс BG06RDNP001-19.002-0002-С02 от 17.03.2022</t>
  </si>
  <si>
    <r>
      <t xml:space="preserve">Одобрено
</t>
    </r>
    <r>
      <rPr>
        <sz val="11"/>
        <color rgb="FFFF0000"/>
        <rFont val="Calibri"/>
        <family val="2"/>
        <charset val="204"/>
        <scheme val="minor"/>
      </rPr>
      <t>/Отхвърлено на ОАСД след повторна оценка/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</si>
  <si>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BG06RDNP001-19.002-0001-C01 от 25.11.2020
Анекс BG06RDNP001-19.002-0001-С02 от 29.03.2022</t>
  </si>
  <si>
    <t>BG06RDNP001-19.246-0003-C01 от 06.04.2022</t>
  </si>
  <si>
    <t>BG05M9OP001-1.120-0002-С01 от 26.04.2022</t>
  </si>
  <si>
    <t>BG06RDNP001-19.036-0007-С01 от 10.05.2021
Анекс BG06RDNP001-19.036-0007-С02 от 22.12.2021
Анекс BG06RDNP001-19.036-0007-С03 от 10.05.2022</t>
  </si>
  <si>
    <t xml:space="preserve">BG16RFOP002-1.010-0002 от 31.05.2021
Доп. Споразумение 1/17.05.2022
</t>
  </si>
  <si>
    <t>BG06RDNP001-19.605 МИГ Поморие_4.2_М2 “Инвестиции в преработка/маркетинг на селскостопански продукти”
/01.03.2022/</t>
  </si>
  <si>
    <t>Изграждане на фотоволтаична инсталация с мощност 25.07 kWp за собствено потребление на електроенергия и закупуване на почистваща машина за зърно DVC 2</t>
  </si>
  <si>
    <t>BG06RDNP001-19.605-0001</t>
  </si>
  <si>
    <t>МК МЕДОВО 75 ЕООД</t>
  </si>
  <si>
    <t>BG06RDNP001-19.577 МИГ Поморие_6.4_М3 „Инвестиции в подкрепа на неземеделски дейности“
/21.02.2022/</t>
  </si>
  <si>
    <t>BG06RDNP001-19.577-0001</t>
  </si>
  <si>
    <t>АСАНСЬОРЕН СЕРВИЗ - ПОМОРИЕ ЕООД</t>
  </si>
  <si>
    <t>BG06RDNP001-19.577-0002</t>
  </si>
  <si>
    <t>BG06RDNP001-19.577-0003</t>
  </si>
  <si>
    <t>ГЕРИЯНС ООД</t>
  </si>
  <si>
    <t>BG06RDNP001-19.577-0004</t>
  </si>
  <si>
    <t>БИО ИНВЕСТ КОНСУЛТ ЕООД</t>
  </si>
  <si>
    <t>BG06RDNP001-19.577-0005</t>
  </si>
  <si>
    <t>ВАЯ СТРОЙ ЕООД</t>
  </si>
  <si>
    <t>BG06RDNP001-19.577-0006</t>
  </si>
  <si>
    <t>Д Авто ЕООД</t>
  </si>
  <si>
    <t>BG06RDNP001-19.577-0007</t>
  </si>
  <si>
    <t>ПАПАДОПУЛОВ-Я.Г. ЕООД</t>
  </si>
  <si>
    <t>BG06RDNP001-19.577-0008</t>
  </si>
  <si>
    <t>АСЕНИКОВИ ООД</t>
  </si>
  <si>
    <t>BG06RDNP001-19.577-0009</t>
  </si>
  <si>
    <t xml:space="preserve">ПРОТО ГРУП ЕООД </t>
  </si>
  <si>
    <t>Технологично обновяване на "Асансьорен сервиз - Поморие" ЕООД</t>
  </si>
  <si>
    <t>Изграждане фотоволтаична електрическа централа с мощност 80 kWp за собствени нужди</t>
  </si>
  <si>
    <t>Закупуване на оборудване на предприятие за организиране на събития</t>
  </si>
  <si>
    <t>Закупуване на Комбиниран багер - товарач</t>
  </si>
  <si>
    <t>Закупуване на фотоволтаична инсталация и оборудване за "Д Авто" ЕООД</t>
  </si>
  <si>
    <t>Подобряване на енергийната ефективност в "Пападопулов-Я.Г."ЕООД</t>
  </si>
  <si>
    <t>Инвестиции в подкрепа на дейността на АСЕНИКОВИ ООД, гр. Поморие</t>
  </si>
  <si>
    <t>Инвестиции във високотехнологично оборудване</t>
  </si>
  <si>
    <t xml:space="preserve">BG06RDNP001-19.246-0001-C01 от 06.01.2021
Споразумение за прекратяване на Административен Договор от 20.06.2022 </t>
  </si>
  <si>
    <t>BG16RFOP002-1.028-0001 от 11.05.2022</t>
  </si>
  <si>
    <t>BG06RDNP001-19.002 МИГ_Поморие_10_1_7.2. М4_“Инвестиции в създаването, подобряването или разширяването на всички видове малка по мащаби инфраструктура“ /04.11.2022/</t>
  </si>
  <si>
    <t>BG06RDNP001-19.002-0005</t>
  </si>
  <si>
    <t>BG06RDNP001-19.002-0006</t>
  </si>
  <si>
    <t>BG06RDNP001-19.002-0007</t>
  </si>
  <si>
    <t>Ремонт на съществуващ тротоар и изграждане на соларно улично осветление в м. „Косата“, част от ул. „Проф. П. Стоянов”, ПИ с идентификатори 57491.501.451 и ПИ 57491.501.453 по КККР на гр. Поморие, общ. Поморие</t>
  </si>
  <si>
    <t>"Строителство, реконструкция и рехабилитация на улици, тротоари и съоръженията, и принадлежностите към тях – улица „Морска“ в участъка от ул. „Г. Кондолов“ в посока изток, до края /тупик/, гр. Поморие"</t>
  </si>
  <si>
    <t>Изграждане и/или обновяване на площи за широко обществено ползване, предназначени за трайно задоволяване на обществени потребности от общинско значение - пространства, разположени на изток от улица „Г. Кондолов“ и на юг от ул. „Морска“, гр. Поморие</t>
  </si>
  <si>
    <r>
      <t>BG06RDNP001-19.036-0004-С01 от 08.12.2021
Анекс BG06RDNP001-19.036-0004-С02 от 24.06.2022
Анекс BG06RDNP001-19.036-0004-С03 от</t>
    </r>
    <r>
      <rPr>
        <sz val="11"/>
        <rFont val="Calibri"/>
        <family val="2"/>
        <charset val="204"/>
        <scheme val="minor"/>
      </rPr>
      <t xml:space="preserve"> 16.12.2022</t>
    </r>
  </si>
  <si>
    <t>BG16RFOP002-1.035-0003-C01 от 28.07.2022</t>
  </si>
  <si>
    <r>
      <t xml:space="preserve">Одобрен
</t>
    </r>
    <r>
      <rPr>
        <sz val="11"/>
        <color rgb="FFFF0000"/>
        <rFont val="Calibri (Body)_x0000_"/>
      </rPr>
      <t>/Отхвърлено на ТФО след повт. оценка/</t>
    </r>
  </si>
  <si>
    <t>ОБЩО ПО М5:</t>
  </si>
  <si>
    <t> BG06RDNP001-19.246 _7.5_Мярка 5„Инвестиции за публично ползване в инфраструктура за отдих, туристическа инфраструктура”
/10.01.2023/</t>
  </si>
  <si>
    <t>BG06RDNP001-19.246-0004</t>
  </si>
  <si>
    <t>Текущ ремонт на мостик "Стария пристан", гр. Поморие с цел подобряване и развитие на туристическата инфраструктура в Община Поморие</t>
  </si>
  <si>
    <t>Обща изплатена субсидия</t>
  </si>
  <si>
    <t>BG06RDNP001-19.002-0003-C01 от 02.09.2021
Анекс BG06RDNP001-19.002-0003-C02 от 23.05.2022
Анекс BG06RDNP001-19.002-0003-C03 от 31.01.2023</t>
  </si>
  <si>
    <t>BG06RDNP001-19.036 МИГ Поморие_4.1._M1_„Инвестиции в земеделски стопанства“ 
Дата на сесия:
14.03.2023</t>
  </si>
  <si>
    <t>BG06RDNP001-19.036-0011</t>
  </si>
  <si>
    <t>BG06RDNP001-19.036-0012</t>
  </si>
  <si>
    <t>Закупуване на земеделска техника</t>
  </si>
  <si>
    <t>ВИЖЕМС 10 ООД</t>
  </si>
  <si>
    <t>Закупуване и въвеждане в експлоатация на трактор John Deere 5075GL и събиращ мулчер FACMA COMBY TR 160</t>
  </si>
  <si>
    <t>АГРОНАРА ООД</t>
  </si>
  <si>
    <t>O9UU</t>
  </si>
  <si>
    <t>BG06RDNP001-19.577-0006-C01 ot 18.04.2023</t>
  </si>
  <si>
    <t>2GR7</t>
  </si>
  <si>
    <t>6N36</t>
  </si>
  <si>
    <t>A0QJ</t>
  </si>
  <si>
    <t>1WYI</t>
  </si>
  <si>
    <t>WV9F</t>
  </si>
  <si>
    <t>1UX0</t>
  </si>
  <si>
    <t>NIMD</t>
  </si>
  <si>
    <t>3QUN</t>
  </si>
  <si>
    <t>TERF</t>
  </si>
  <si>
    <t>IBB3</t>
  </si>
  <si>
    <t>LYUE</t>
  </si>
  <si>
    <t>7E8T</t>
  </si>
  <si>
    <t>76J7</t>
  </si>
  <si>
    <t>Отхвърлено на ТФО</t>
  </si>
  <si>
    <t>MAQ3</t>
  </si>
  <si>
    <t>XL40</t>
  </si>
  <si>
    <t>BG06RDNP001-19.246-0004-C01 от 19.05.2023</t>
  </si>
  <si>
    <t>BG06RDNP001-19.577-0002-C01 от 30.05.2023</t>
  </si>
  <si>
    <t>OTGM</t>
  </si>
  <si>
    <t>BG06RDNP001-19.002-0005-C01 от 16.05.2023</t>
  </si>
  <si>
    <t>BG06RDNP001-19.002-0006-C01 ot 07.06.2023</t>
  </si>
  <si>
    <t>BG06RDNP001-19.002-0007-C01 от 20.06.2023</t>
  </si>
  <si>
    <t>BG06RDNP001-19.577-0001-C01 от 22.06.2023</t>
  </si>
  <si>
    <t>BG06RDNP001-19.577-0003-C01 от 16.08.2023</t>
  </si>
  <si>
    <t>BG06RDNP001-19.577-0009-C01 от 21.06.2023
Анекс BG06RDNP001-19.577-0009-C02 от 21.09.2023</t>
  </si>
  <si>
    <t>BG06RDNP001-19.577-0004 от 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</si>
</sst>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sz val="11"/>
      <color rgb="FFFF0000"/>
      <name val="Calibri (Body)_x0000_"/>
    </font>
    <font>
      <b/>
      <sz val="11"/>
      <name val="Calibri"/>
      <family val="2"/>
      <scheme val="minor"/>
    </font>
    <font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9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0" fillId="0" borderId="7" xfId="0" applyNumberFormat="1" applyBorder="1" applyAlignment="1">
      <alignment vertical="center"/>
    </xf>
    <xf numFmtId="0" fontId="0" fillId="0" borderId="1" xfId="0" applyBorder="1" applyAlignment="1">
      <alignment wrapText="1"/>
    </xf>
    <xf numFmtId="4" fontId="5" fillId="0" borderId="7" xfId="0" applyNumberFormat="1" applyFont="1" applyBorder="1" applyAlignment="1">
      <alignment vertical="center"/>
    </xf>
    <xf numFmtId="0" fontId="0" fillId="0" borderId="7" xfId="0" applyBorder="1"/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4" fontId="5" fillId="0" borderId="2" xfId="0" applyNumberFormat="1" applyFont="1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vertical="center" wrapText="1"/>
    </xf>
    <xf numFmtId="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/>
    <xf numFmtId="4" fontId="5" fillId="0" borderId="14" xfId="0" applyNumberFormat="1" applyFont="1" applyBorder="1" applyAlignment="1">
      <alignment vertical="center"/>
    </xf>
    <xf numFmtId="0" fontId="0" fillId="0" borderId="13" xfId="0" applyBorder="1"/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0" fillId="0" borderId="16" xfId="0" applyBorder="1"/>
    <xf numFmtId="0" fontId="0" fillId="4" borderId="6" xfId="0" applyFill="1" applyBorder="1"/>
    <xf numFmtId="0" fontId="0" fillId="0" borderId="3" xfId="0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4" fontId="6" fillId="4" borderId="6" xfId="0" applyNumberFormat="1" applyFont="1" applyFill="1" applyBorder="1" applyAlignment="1">
      <alignment vertical="center"/>
    </xf>
    <xf numFmtId="4" fontId="6" fillId="4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4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/>
    </xf>
    <xf numFmtId="0" fontId="0" fillId="0" borderId="17" xfId="0" applyBorder="1"/>
    <xf numFmtId="0" fontId="2" fillId="4" borderId="6" xfId="0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9" fillId="4" borderId="6" xfId="0" applyNumberFormat="1" applyFont="1" applyFill="1" applyBorder="1" applyAlignment="1">
      <alignment vertical="center"/>
    </xf>
    <xf numFmtId="0" fontId="11" fillId="0" borderId="2" xfId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7" xfId="1" applyBorder="1" applyAlignment="1">
      <alignment horizontal="center" vertical="center"/>
    </xf>
    <xf numFmtId="0" fontId="6" fillId="5" borderId="6" xfId="0" applyFont="1" applyFill="1" applyBorder="1" applyAlignment="1">
      <alignment horizontal="right" vertical="center" wrapText="1"/>
    </xf>
    <xf numFmtId="4" fontId="6" fillId="5" borderId="6" xfId="0" applyNumberFormat="1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 wrapText="1"/>
    </xf>
    <xf numFmtId="4" fontId="9" fillId="5" borderId="6" xfId="0" applyNumberFormat="1" applyFont="1" applyFill="1" applyBorder="1" applyAlignment="1">
      <alignment vertical="center"/>
    </xf>
    <xf numFmtId="0" fontId="6" fillId="5" borderId="6" xfId="0" applyFont="1" applyFill="1" applyBorder="1" applyAlignment="1">
      <alignment horizontal="right" vertical="center"/>
    </xf>
    <xf numFmtId="4" fontId="6" fillId="5" borderId="6" xfId="0" applyNumberFormat="1" applyFont="1" applyFill="1" applyBorder="1" applyAlignment="1">
      <alignment horizontal="center" vertical="center"/>
    </xf>
    <xf numFmtId="0" fontId="0" fillId="5" borderId="6" xfId="0" applyFill="1" applyBorder="1"/>
    <xf numFmtId="0" fontId="6" fillId="5" borderId="18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6" xfId="0" applyFill="1" applyBorder="1" applyAlignment="1">
      <alignment vertical="center" wrapText="1"/>
    </xf>
    <xf numFmtId="0" fontId="6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right" vertical="center" wrapText="1"/>
    </xf>
    <xf numFmtId="4" fontId="2" fillId="5" borderId="6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vertical="center"/>
    </xf>
    <xf numFmtId="0" fontId="12" fillId="5" borderId="9" xfId="0" applyFont="1" applyFill="1" applyBorder="1" applyAlignment="1">
      <alignment vertical="center" wrapText="1"/>
    </xf>
    <xf numFmtId="4" fontId="2" fillId="0" borderId="7" xfId="0" applyNumberFormat="1" applyFont="1" applyBorder="1" applyAlignment="1">
      <alignment vertical="center"/>
    </xf>
    <xf numFmtId="0" fontId="12" fillId="5" borderId="19" xfId="0" applyFont="1" applyFill="1" applyBorder="1" applyAlignment="1">
      <alignment vertical="center" wrapText="1"/>
    </xf>
    <xf numFmtId="0" fontId="2" fillId="5" borderId="18" xfId="0" applyFont="1" applyFill="1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4" fontId="0" fillId="0" borderId="8" xfId="0" applyNumberFormat="1" applyBorder="1" applyAlignment="1">
      <alignment vertical="center"/>
    </xf>
    <xf numFmtId="4" fontId="15" fillId="0" borderId="7" xfId="0" applyNumberFormat="1" applyFont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4" fontId="2" fillId="4" borderId="6" xfId="0" applyNumberFormat="1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12" xfId="0" applyFill="1" applyBorder="1"/>
    <xf numFmtId="0" fontId="2" fillId="4" borderId="6" xfId="0" applyFont="1" applyFill="1" applyBorder="1" applyAlignment="1">
      <alignment horizontal="center" vertical="center"/>
    </xf>
    <xf numFmtId="4" fontId="15" fillId="4" borderId="6" xfId="0" applyNumberFormat="1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0" fillId="0" borderId="5" xfId="0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2" fillId="4" borderId="5" xfId="0" applyFont="1" applyFill="1" applyBorder="1" applyAlignment="1">
      <alignment horizontal="right" vertical="center"/>
    </xf>
    <xf numFmtId="4" fontId="2" fillId="4" borderId="5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4" fontId="15" fillId="4" borderId="5" xfId="0" applyNumberFormat="1" applyFont="1" applyFill="1" applyBorder="1" applyAlignment="1">
      <alignment vertical="center"/>
    </xf>
    <xf numFmtId="0" fontId="0" fillId="4" borderId="5" xfId="0" applyFill="1" applyBorder="1"/>
    <xf numFmtId="0" fontId="0" fillId="0" borderId="21" xfId="0" applyBorder="1" applyAlignment="1">
      <alignment horizontal="center" vertical="center"/>
    </xf>
    <xf numFmtId="4" fontId="5" fillId="0" borderId="21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4" fontId="5" fillId="0" borderId="6" xfId="0" applyNumberFormat="1" applyFont="1" applyBorder="1" applyAlignment="1">
      <alignment vertical="center"/>
    </xf>
    <xf numFmtId="0" fontId="11" fillId="0" borderId="6" xfId="1" applyBorder="1" applyAlignment="1">
      <alignment horizontal="center" vertical="center"/>
    </xf>
    <xf numFmtId="4" fontId="15" fillId="0" borderId="6" xfId="0" applyNumberFormat="1" applyFont="1" applyBorder="1" applyAlignment="1">
      <alignment vertical="center"/>
    </xf>
    <xf numFmtId="0" fontId="0" fillId="5" borderId="6" xfId="0" applyFill="1" applyBorder="1" applyAlignment="1">
      <alignment vertical="center"/>
    </xf>
    <xf numFmtId="0" fontId="2" fillId="5" borderId="6" xfId="0" applyFont="1" applyFill="1" applyBorder="1" applyAlignment="1">
      <alignment horizontal="right" vertical="center"/>
    </xf>
    <xf numFmtId="0" fontId="2" fillId="5" borderId="6" xfId="0" applyFont="1" applyFill="1" applyBorder="1" applyAlignment="1">
      <alignment horizontal="center" vertical="center"/>
    </xf>
    <xf numFmtId="4" fontId="15" fillId="5" borderId="6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 wrapText="1"/>
    </xf>
    <xf numFmtId="0" fontId="11" fillId="0" borderId="8" xfId="1" applyBorder="1" applyAlignment="1">
      <alignment horizontal="center" vertical="center"/>
    </xf>
    <xf numFmtId="4" fontId="0" fillId="0" borderId="21" xfId="0" applyNumberForma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/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0" fontId="5" fillId="4" borderId="6" xfId="0" applyFont="1" applyFill="1" applyBorder="1"/>
    <xf numFmtId="0" fontId="9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right" vertical="center"/>
    </xf>
    <xf numFmtId="0" fontId="9" fillId="4" borderId="6" xfId="0" applyFont="1" applyFill="1" applyBorder="1"/>
    <xf numFmtId="0" fontId="5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1" fillId="0" borderId="3" xfId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5" borderId="2" xfId="0" applyFill="1" applyBorder="1"/>
    <xf numFmtId="0" fontId="0" fillId="0" borderId="6" xfId="0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2" fillId="4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16" fillId="4" borderId="6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6" xfId="0" applyFont="1" applyFill="1" applyBorder="1"/>
    <xf numFmtId="0" fontId="0" fillId="5" borderId="18" xfId="0" applyFill="1" applyBorder="1"/>
    <xf numFmtId="0" fontId="2" fillId="4" borderId="18" xfId="0" applyFont="1" applyFill="1" applyBorder="1" applyAlignment="1">
      <alignment horizontal="center" vertical="center"/>
    </xf>
    <xf numFmtId="0" fontId="0" fillId="4" borderId="15" xfId="0" applyFill="1" applyBorder="1"/>
    <xf numFmtId="0" fontId="0" fillId="0" borderId="2" xfId="0" applyBorder="1" applyAlignment="1">
      <alignment horizontal="left" vertical="center" wrapText="1"/>
    </xf>
    <xf numFmtId="4" fontId="6" fillId="4" borderId="15" xfId="0" applyNumberFormat="1" applyFont="1" applyFill="1" applyBorder="1"/>
    <xf numFmtId="0" fontId="0" fillId="5" borderId="15" xfId="0" applyFill="1" applyBorder="1"/>
    <xf numFmtId="0" fontId="6" fillId="6" borderId="18" xfId="0" applyFont="1" applyFill="1" applyBorder="1" applyAlignment="1">
      <alignment horizontal="center" vertical="center" wrapText="1"/>
    </xf>
    <xf numFmtId="4" fontId="6" fillId="6" borderId="6" xfId="0" applyNumberFormat="1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right" vertical="center" wrapText="1"/>
    </xf>
    <xf numFmtId="4" fontId="6" fillId="6" borderId="6" xfId="0" applyNumberFormat="1" applyFont="1" applyFill="1" applyBorder="1" applyAlignment="1">
      <alignment vertical="center"/>
    </xf>
    <xf numFmtId="0" fontId="6" fillId="6" borderId="6" xfId="0" applyFont="1" applyFill="1" applyBorder="1" applyAlignment="1">
      <alignment horizontal="center" vertical="center" wrapText="1"/>
    </xf>
    <xf numFmtId="4" fontId="9" fillId="6" borderId="6" xfId="0" applyNumberFormat="1" applyFont="1" applyFill="1" applyBorder="1" applyAlignment="1">
      <alignment vertical="center"/>
    </xf>
    <xf numFmtId="0" fontId="6" fillId="6" borderId="6" xfId="0" applyFont="1" applyFill="1" applyBorder="1"/>
    <xf numFmtId="4" fontId="6" fillId="6" borderId="15" xfId="0" applyNumberFormat="1" applyFont="1" applyFill="1" applyBorder="1" applyAlignment="1">
      <alignment vertical="center"/>
    </xf>
    <xf numFmtId="0" fontId="0" fillId="6" borderId="18" xfId="0" applyFill="1" applyBorder="1"/>
    <xf numFmtId="0" fontId="0" fillId="6" borderId="6" xfId="0" applyFill="1" applyBorder="1"/>
    <xf numFmtId="0" fontId="2" fillId="6" borderId="6" xfId="0" applyFont="1" applyFill="1" applyBorder="1" applyAlignment="1">
      <alignment horizontal="right" vertical="center"/>
    </xf>
    <xf numFmtId="0" fontId="6" fillId="6" borderId="6" xfId="0" applyFont="1" applyFill="1" applyBorder="1" applyAlignment="1">
      <alignment horizontal="right" vertical="center"/>
    </xf>
    <xf numFmtId="0" fontId="6" fillId="6" borderId="6" xfId="0" applyFont="1" applyFill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0" fontId="11" fillId="0" borderId="3" xfId="1" applyBorder="1" applyAlignment="1">
      <alignment horizontal="center" vertical="center" wrapText="1"/>
    </xf>
    <xf numFmtId="4" fontId="6" fillId="4" borderId="15" xfId="0" applyNumberFormat="1" applyFont="1" applyFill="1" applyBorder="1" applyAlignment="1">
      <alignment vertical="center"/>
    </xf>
    <xf numFmtId="4" fontId="6" fillId="5" borderId="15" xfId="0" applyNumberFormat="1" applyFont="1" applyFill="1" applyBorder="1" applyAlignment="1">
      <alignment vertical="center"/>
    </xf>
    <xf numFmtId="0" fontId="2" fillId="6" borderId="18" xfId="0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6" xfId="0" applyFill="1" applyBorder="1" applyAlignment="1">
      <alignment vertical="center"/>
    </xf>
    <xf numFmtId="0" fontId="6" fillId="6" borderId="6" xfId="0" applyFont="1" applyFill="1" applyBorder="1" applyAlignment="1">
      <alignment horizontal="center" vertical="center"/>
    </xf>
    <xf numFmtId="0" fontId="0" fillId="3" borderId="6" xfId="0" applyFill="1" applyBorder="1"/>
    <xf numFmtId="0" fontId="2" fillId="3" borderId="6" xfId="0" applyFont="1" applyFill="1" applyBorder="1" applyAlignment="1">
      <alignment horizontal="right" vertical="center"/>
    </xf>
    <xf numFmtId="4" fontId="2" fillId="3" borderId="6" xfId="0" applyNumberFormat="1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2" fillId="6" borderId="18" xfId="0" applyFont="1" applyFill="1" applyBorder="1" applyAlignment="1">
      <alignment vertical="center"/>
    </xf>
    <xf numFmtId="4" fontId="2" fillId="6" borderId="6" xfId="0" applyNumberFormat="1" applyFont="1" applyFill="1" applyBorder="1" applyAlignment="1">
      <alignment vertical="center"/>
    </xf>
    <xf numFmtId="0" fontId="0" fillId="6" borderId="6" xfId="0" applyFill="1" applyBorder="1" applyAlignment="1">
      <alignment vertical="center" wrapText="1"/>
    </xf>
    <xf numFmtId="4" fontId="6" fillId="3" borderId="15" xfId="0" applyNumberFormat="1" applyFont="1" applyFill="1" applyBorder="1" applyAlignment="1">
      <alignment vertical="center"/>
    </xf>
    <xf numFmtId="0" fontId="17" fillId="3" borderId="6" xfId="0" applyFont="1" applyFill="1" applyBorder="1" applyAlignment="1">
      <alignment horizontal="right" vertical="center"/>
    </xf>
    <xf numFmtId="0" fontId="18" fillId="7" borderId="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6" borderId="15" xfId="0" applyFont="1" applyFill="1" applyBorder="1"/>
    <xf numFmtId="0" fontId="0" fillId="6" borderId="15" xfId="0" applyFill="1" applyBorder="1"/>
    <xf numFmtId="0" fontId="0" fillId="0" borderId="22" xfId="0" applyBorder="1"/>
    <xf numFmtId="0" fontId="0" fillId="4" borderId="20" xfId="0" applyFill="1" applyBorder="1"/>
    <xf numFmtId="0" fontId="0" fillId="0" borderId="13" xfId="0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5" fillId="0" borderId="13" xfId="0" applyFont="1" applyBorder="1"/>
    <xf numFmtId="0" fontId="5" fillId="0" borderId="16" xfId="0" applyFont="1" applyBorder="1" applyAlignment="1">
      <alignment wrapText="1"/>
    </xf>
    <xf numFmtId="0" fontId="5" fillId="4" borderId="15" xfId="0" applyFont="1" applyFill="1" applyBorder="1"/>
    <xf numFmtId="0" fontId="5" fillId="5" borderId="15" xfId="0" applyFont="1" applyFill="1" applyBorder="1"/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vertical="center"/>
    </xf>
    <xf numFmtId="0" fontId="6" fillId="4" borderId="15" xfId="0" applyFont="1" applyFill="1" applyBorder="1"/>
    <xf numFmtId="0" fontId="0" fillId="5" borderId="1" xfId="0" applyFill="1" applyBorder="1"/>
    <xf numFmtId="0" fontId="2" fillId="5" borderId="18" xfId="0" applyFont="1" applyFill="1" applyBorder="1" applyAlignment="1">
      <alignment horizontal="right" vertical="center" wrapText="1"/>
    </xf>
    <xf numFmtId="0" fontId="0" fillId="0" borderId="6" xfId="0" applyBorder="1"/>
    <xf numFmtId="0" fontId="0" fillId="0" borderId="5" xfId="0" applyBorder="1"/>
    <xf numFmtId="0" fontId="0" fillId="5" borderId="5" xfId="0" applyFill="1" applyBorder="1"/>
    <xf numFmtId="0" fontId="0" fillId="4" borderId="9" xfId="0" applyFill="1" applyBorder="1"/>
    <xf numFmtId="0" fontId="0" fillId="0" borderId="20" xfId="0" applyBorder="1" applyAlignment="1">
      <alignment horizontal="center" vertical="center"/>
    </xf>
    <xf numFmtId="4" fontId="2" fillId="3" borderId="6" xfId="0" applyNumberFormat="1" applyFont="1" applyFill="1" applyBorder="1" applyAlignment="1" applyProtection="1">
      <alignment vertical="center"/>
      <protection locked="0"/>
    </xf>
    <xf numFmtId="0" fontId="5" fillId="0" borderId="2" xfId="0" applyFont="1" applyBorder="1" applyAlignment="1">
      <alignment horizontal="justify" vertical="center"/>
    </xf>
    <xf numFmtId="0" fontId="6" fillId="4" borderId="5" xfId="0" applyFont="1" applyFill="1" applyBorder="1" applyAlignment="1">
      <alignment horizontal="center" vertical="center"/>
    </xf>
    <xf numFmtId="0" fontId="0" fillId="0" borderId="4" xfId="0" applyBorder="1"/>
    <xf numFmtId="4" fontId="2" fillId="5" borderId="5" xfId="0" applyNumberFormat="1" applyFont="1" applyFill="1" applyBorder="1" applyAlignment="1">
      <alignment vertical="center"/>
    </xf>
    <xf numFmtId="0" fontId="6" fillId="5" borderId="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center" vertical="center"/>
    </xf>
    <xf numFmtId="0" fontId="0" fillId="0" borderId="27" xfId="0" applyBorder="1"/>
    <xf numFmtId="0" fontId="0" fillId="0" borderId="5" xfId="0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/>
    </xf>
    <xf numFmtId="0" fontId="6" fillId="4" borderId="2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 wrapText="1"/>
    </xf>
    <xf numFmtId="0" fontId="0" fillId="4" borderId="7" xfId="0" applyFill="1" applyBorder="1"/>
    <xf numFmtId="4" fontId="6" fillId="4" borderId="7" xfId="0" applyNumberFormat="1" applyFont="1" applyFill="1" applyBorder="1" applyAlignment="1">
      <alignment horizontal="center" vertical="center"/>
    </xf>
    <xf numFmtId="0" fontId="0" fillId="4" borderId="17" xfId="0" applyFill="1" applyBorder="1"/>
    <xf numFmtId="4" fontId="6" fillId="4" borderId="7" xfId="0" applyNumberFormat="1" applyFont="1" applyFill="1" applyBorder="1" applyAlignment="1">
      <alignment vertical="center"/>
    </xf>
    <xf numFmtId="4" fontId="9" fillId="4" borderId="7" xfId="0" applyNumberFormat="1" applyFont="1" applyFill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6" fillId="4" borderId="29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/>
    <xf numFmtId="0" fontId="11" fillId="0" borderId="4" xfId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5" xfId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6" fillId="8" borderId="5" xfId="0" applyNumberFormat="1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 wrapText="1"/>
    </xf>
    <xf numFmtId="4" fontId="6" fillId="8" borderId="6" xfId="0" applyNumberFormat="1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 wrapText="1"/>
    </xf>
    <xf numFmtId="0" fontId="0" fillId="8" borderId="6" xfId="0" applyFill="1" applyBorder="1" applyAlignment="1">
      <alignment vertical="center" wrapText="1"/>
    </xf>
    <xf numFmtId="0" fontId="11" fillId="8" borderId="6" xfId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6" fillId="8" borderId="6" xfId="0" applyFont="1" applyFill="1" applyBorder="1" applyAlignment="1">
      <alignment horizontal="right" vertical="center" wrapText="1"/>
    </xf>
    <xf numFmtId="4" fontId="6" fillId="8" borderId="6" xfId="0" applyNumberFormat="1" applyFont="1" applyFill="1" applyBorder="1" applyAlignment="1">
      <alignment horizontal="right" vertical="center"/>
    </xf>
    <xf numFmtId="0" fontId="6" fillId="8" borderId="6" xfId="0" applyFont="1" applyFill="1" applyBorder="1" applyAlignment="1">
      <alignment horizontal="right" vertical="center"/>
    </xf>
    <xf numFmtId="4" fontId="9" fillId="8" borderId="6" xfId="0" applyNumberFormat="1" applyFont="1" applyFill="1" applyBorder="1" applyAlignment="1">
      <alignment horizontal="right" vertical="center"/>
    </xf>
    <xf numFmtId="0" fontId="11" fillId="0" borderId="1" xfId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 wrapText="1"/>
    </xf>
    <xf numFmtId="4" fontId="6" fillId="5" borderId="5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vertical="center" wrapText="1"/>
    </xf>
    <xf numFmtId="0" fontId="6" fillId="5" borderId="5" xfId="0" applyFont="1" applyFill="1" applyBorder="1" applyAlignment="1">
      <alignment horizontal="right" vertical="center" wrapText="1"/>
    </xf>
    <xf numFmtId="4" fontId="6" fillId="5" borderId="5" xfId="0" applyNumberFormat="1" applyFont="1" applyFill="1" applyBorder="1" applyAlignment="1">
      <alignment vertical="center"/>
    </xf>
    <xf numFmtId="4" fontId="9" fillId="5" borderId="5" xfId="0" applyNumberFormat="1" applyFont="1" applyFill="1" applyBorder="1" applyAlignment="1">
      <alignment vertical="center"/>
    </xf>
    <xf numFmtId="0" fontId="6" fillId="5" borderId="5" xfId="0" applyFont="1" applyFill="1" applyBorder="1" applyAlignment="1">
      <alignment horizontal="right" vertical="center"/>
    </xf>
    <xf numFmtId="0" fontId="0" fillId="5" borderId="20" xfId="0" applyFill="1" applyBorder="1"/>
    <xf numFmtId="0" fontId="11" fillId="0" borderId="21" xfId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5" xfId="0" applyFill="1" applyBorder="1" applyAlignment="1">
      <alignment vertical="center" wrapText="1"/>
    </xf>
    <xf numFmtId="0" fontId="11" fillId="8" borderId="5" xfId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6" fillId="8" borderId="5" xfId="0" applyFont="1" applyFill="1" applyBorder="1" applyAlignment="1">
      <alignment horizontal="right" vertical="center" wrapText="1"/>
    </xf>
    <xf numFmtId="4" fontId="6" fillId="8" borderId="5" xfId="0" applyNumberFormat="1" applyFont="1" applyFill="1" applyBorder="1" applyAlignment="1">
      <alignment horizontal="right" vertical="center"/>
    </xf>
    <xf numFmtId="0" fontId="6" fillId="8" borderId="5" xfId="0" applyFont="1" applyFill="1" applyBorder="1" applyAlignment="1">
      <alignment horizontal="right" vertical="center"/>
    </xf>
    <xf numFmtId="4" fontId="9" fillId="8" borderId="5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4" fontId="15" fillId="4" borderId="5" xfId="0" applyNumberFormat="1" applyFont="1" applyFill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14" xfId="0" applyNumberForma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4" fontId="6" fillId="0" borderId="15" xfId="0" applyNumberFormat="1" applyFont="1" applyBorder="1" applyAlignment="1">
      <alignment vertical="center"/>
    </xf>
    <xf numFmtId="0" fontId="6" fillId="8" borderId="18" xfId="0" applyFont="1" applyFill="1" applyBorder="1" applyAlignment="1">
      <alignment horizontal="center" vertical="center" wrapText="1"/>
    </xf>
    <xf numFmtId="4" fontId="6" fillId="8" borderId="6" xfId="0" applyNumberFormat="1" applyFont="1" applyFill="1" applyBorder="1" applyAlignment="1">
      <alignment vertical="center"/>
    </xf>
    <xf numFmtId="0" fontId="6" fillId="8" borderId="6" xfId="0" applyFont="1" applyFill="1" applyBorder="1" applyAlignment="1">
      <alignment horizontal="center" vertical="center"/>
    </xf>
    <xf numFmtId="0" fontId="0" fillId="8" borderId="6" xfId="0" applyFill="1" applyBorder="1"/>
    <xf numFmtId="0" fontId="0" fillId="8" borderId="15" xfId="0" applyFill="1" applyBorder="1"/>
    <xf numFmtId="0" fontId="1" fillId="0" borderId="6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right" vertical="center"/>
    </xf>
    <xf numFmtId="4" fontId="6" fillId="8" borderId="15" xfId="0" applyNumberFormat="1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4" fontId="6" fillId="5" borderId="5" xfId="0" applyNumberFormat="1" applyFont="1" applyFill="1" applyBorder="1" applyAlignment="1">
      <alignment horizontal="right" vertical="center"/>
    </xf>
    <xf numFmtId="4" fontId="0" fillId="0" borderId="17" xfId="0" applyNumberFormat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 wrapText="1"/>
    </xf>
    <xf numFmtId="0" fontId="2" fillId="4" borderId="6" xfId="0" applyFont="1" applyFill="1" applyBorder="1"/>
    <xf numFmtId="4" fontId="2" fillId="4" borderId="6" xfId="0" applyNumberFormat="1" applyFont="1" applyFill="1" applyBorder="1" applyAlignment="1">
      <alignment horizontal="right" vertical="center"/>
    </xf>
    <xf numFmtId="4" fontId="15" fillId="4" borderId="6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 vertical="center"/>
    </xf>
    <xf numFmtId="4" fontId="2" fillId="5" borderId="5" xfId="0" applyNumberFormat="1" applyFont="1" applyFill="1" applyBorder="1" applyAlignment="1">
      <alignment horizontal="center" vertical="center"/>
    </xf>
    <xf numFmtId="4" fontId="2" fillId="5" borderId="20" xfId="0" applyNumberFormat="1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0" fillId="5" borderId="32" xfId="0" applyFill="1" applyBorder="1"/>
    <xf numFmtId="0" fontId="2" fillId="4" borderId="3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5" xfId="0" applyFont="1" applyFill="1" applyBorder="1"/>
    <xf numFmtId="4" fontId="20" fillId="0" borderId="8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1" xfId="0" applyBorder="1" applyAlignment="1">
      <alignment wrapText="1"/>
    </xf>
    <xf numFmtId="4" fontId="1" fillId="0" borderId="6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33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3" borderId="9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19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center" vertical="center"/>
    </xf>
    <xf numFmtId="4" fontId="15" fillId="0" borderId="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9" fillId="3" borderId="25" xfId="0" applyFont="1" applyFill="1" applyBorder="1" applyAlignment="1">
      <alignment horizontal="left" vertical="center"/>
    </xf>
    <xf numFmtId="0" fontId="19" fillId="3" borderId="23" xfId="0" applyFont="1" applyFill="1" applyBorder="1" applyAlignment="1">
      <alignment horizontal="left" vertical="center"/>
    </xf>
    <xf numFmtId="0" fontId="19" fillId="3" borderId="24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5" borderId="18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0" fontId="12" fillId="5" borderId="19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ffice@mig-pomorie.eu" TargetMode="External"/><Relationship Id="rId13" Type="http://schemas.openxmlformats.org/officeDocument/2006/relationships/hyperlink" Target="mailto:office@mig-pomorie.eu" TargetMode="External"/><Relationship Id="rId18" Type="http://schemas.openxmlformats.org/officeDocument/2006/relationships/hyperlink" Target="mailto:office@mig-pomorie.eu" TargetMode="External"/><Relationship Id="rId26" Type="http://schemas.openxmlformats.org/officeDocument/2006/relationships/hyperlink" Target="mailto:office@mig-pomorie.eu" TargetMode="External"/><Relationship Id="rId3" Type="http://schemas.openxmlformats.org/officeDocument/2006/relationships/hyperlink" Target="mailto:office@mig-pomorie.eu" TargetMode="External"/><Relationship Id="rId21" Type="http://schemas.openxmlformats.org/officeDocument/2006/relationships/hyperlink" Target="mailto:office@mig-pomorie.eu" TargetMode="External"/><Relationship Id="rId7" Type="http://schemas.openxmlformats.org/officeDocument/2006/relationships/hyperlink" Target="mailto:protogrup@abv.bg" TargetMode="External"/><Relationship Id="rId12" Type="http://schemas.openxmlformats.org/officeDocument/2006/relationships/hyperlink" Target="mailto:office@mig-pomorie.eu" TargetMode="External"/><Relationship Id="rId17" Type="http://schemas.openxmlformats.org/officeDocument/2006/relationships/hyperlink" Target="mailto:office@mig-pomorie.eu" TargetMode="External"/><Relationship Id="rId25" Type="http://schemas.openxmlformats.org/officeDocument/2006/relationships/hyperlink" Target="mailto:office@mig-pomorie.eu" TargetMode="External"/><Relationship Id="rId2" Type="http://schemas.openxmlformats.org/officeDocument/2006/relationships/hyperlink" Target="mailto:office@mig-pomorie.eu" TargetMode="External"/><Relationship Id="rId16" Type="http://schemas.openxmlformats.org/officeDocument/2006/relationships/hyperlink" Target="mailto:zaharoproject@abv.bg" TargetMode="External"/><Relationship Id="rId20" Type="http://schemas.openxmlformats.org/officeDocument/2006/relationships/hyperlink" Target="mailto:office@mig-pomorie.eu" TargetMode="External"/><Relationship Id="rId29" Type="http://schemas.openxmlformats.org/officeDocument/2006/relationships/hyperlink" Target="mailto:office@mig-pomorie.eu" TargetMode="External"/><Relationship Id="rId1" Type="http://schemas.openxmlformats.org/officeDocument/2006/relationships/hyperlink" Target="mailto:office@mig-pomorie.eu" TargetMode="External"/><Relationship Id="rId6" Type="http://schemas.openxmlformats.org/officeDocument/2006/relationships/hyperlink" Target="mailto:office@mig-pomorie.eu" TargetMode="External"/><Relationship Id="rId11" Type="http://schemas.openxmlformats.org/officeDocument/2006/relationships/hyperlink" Target="mailto:office@mig-pomorie.eu" TargetMode="External"/><Relationship Id="rId24" Type="http://schemas.openxmlformats.org/officeDocument/2006/relationships/hyperlink" Target="mailto:office@mig-pomorie.eu" TargetMode="External"/><Relationship Id="rId5" Type="http://schemas.openxmlformats.org/officeDocument/2006/relationships/hyperlink" Target="mailto:office@mig-pomorie.eu" TargetMode="External"/><Relationship Id="rId15" Type="http://schemas.openxmlformats.org/officeDocument/2006/relationships/hyperlink" Target="mailto:office@mig-pomorie.eu" TargetMode="External"/><Relationship Id="rId23" Type="http://schemas.openxmlformats.org/officeDocument/2006/relationships/hyperlink" Target="mailto:office@mig-pomorie.eu" TargetMode="External"/><Relationship Id="rId28" Type="http://schemas.openxmlformats.org/officeDocument/2006/relationships/hyperlink" Target="mailto:office@mig-pomorie.eu" TargetMode="External"/><Relationship Id="rId10" Type="http://schemas.openxmlformats.org/officeDocument/2006/relationships/hyperlink" Target="mailto:office@mig-pomorie.eu" TargetMode="External"/><Relationship Id="rId19" Type="http://schemas.openxmlformats.org/officeDocument/2006/relationships/hyperlink" Target="mailto:office@mig-pomorie.eu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office@mig-pomorie.eu" TargetMode="External"/><Relationship Id="rId9" Type="http://schemas.openxmlformats.org/officeDocument/2006/relationships/hyperlink" Target="mailto:office@mig-pomorie.eu" TargetMode="External"/><Relationship Id="rId14" Type="http://schemas.openxmlformats.org/officeDocument/2006/relationships/hyperlink" Target="mailto:office@mig-pomorie.eu" TargetMode="External"/><Relationship Id="rId22" Type="http://schemas.openxmlformats.org/officeDocument/2006/relationships/hyperlink" Target="mailto:office@mig-pomorie.eu" TargetMode="External"/><Relationship Id="rId27" Type="http://schemas.openxmlformats.org/officeDocument/2006/relationships/hyperlink" Target="mailto:office@mig-pomorie.eu" TargetMode="External"/><Relationship Id="rId30" Type="http://schemas.openxmlformats.org/officeDocument/2006/relationships/hyperlink" Target="mailto:office@mig-pomorie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47"/>
  <sheetViews>
    <sheetView tabSelected="1" topLeftCell="C1" zoomScale="80" zoomScaleNormal="80" workbookViewId="0">
      <pane ySplit="2" topLeftCell="A52" activePane="bottomLeft" state="frozen"/>
      <selection pane="bottomLeft" activeCell="Q59" sqref="Q59"/>
    </sheetView>
  </sheetViews>
  <sheetFormatPr baseColWidth="10" defaultColWidth="8.83203125" defaultRowHeight="15"/>
  <cols>
    <col min="1" max="1" width="25.6640625" customWidth="1"/>
    <col min="2" max="2" width="14.33203125" customWidth="1"/>
    <col min="3" max="3" width="6.5" customWidth="1"/>
    <col min="4" max="4" width="17.33203125" customWidth="1"/>
    <col min="5" max="5" width="36.6640625" customWidth="1"/>
    <col min="6" max="6" width="16.1640625" customWidth="1"/>
    <col min="7" max="7" width="13.6640625" customWidth="1"/>
    <col min="8" max="8" width="13.1640625" customWidth="1"/>
    <col min="9" max="9" width="13.83203125" customWidth="1"/>
    <col min="10" max="10" width="18.33203125" bestFit="1" customWidth="1"/>
    <col min="11" max="11" width="14.83203125" bestFit="1" customWidth="1"/>
    <col min="12" max="12" width="12.83203125" customWidth="1"/>
    <col min="13" max="13" width="14.83203125" bestFit="1" customWidth="1"/>
    <col min="14" max="14" width="12.1640625" customWidth="1"/>
    <col min="15" max="15" width="31" customWidth="1"/>
    <col min="16" max="16" width="12.33203125" customWidth="1"/>
    <col min="17" max="17" width="15.1640625" bestFit="1" customWidth="1"/>
    <col min="18" max="18" width="24.6640625" customWidth="1"/>
    <col min="19" max="19" width="13.6640625" bestFit="1" customWidth="1"/>
    <col min="20" max="20" width="10.5" bestFit="1" customWidth="1"/>
    <col min="21" max="21" width="7.33203125" bestFit="1" customWidth="1"/>
  </cols>
  <sheetData>
    <row r="1" spans="1:21" ht="16" thickBot="1">
      <c r="A1" s="370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2"/>
    </row>
    <row r="2" spans="1:21" ht="86" customHeight="1" thickBot="1">
      <c r="A2" s="39" t="s">
        <v>1</v>
      </c>
      <c r="B2" s="40" t="s">
        <v>2</v>
      </c>
      <c r="C2" s="40" t="s">
        <v>57</v>
      </c>
      <c r="D2" s="40" t="s">
        <v>3</v>
      </c>
      <c r="E2" s="40" t="s">
        <v>4</v>
      </c>
      <c r="F2" s="39" t="s">
        <v>5</v>
      </c>
      <c r="G2" s="40" t="s">
        <v>6</v>
      </c>
      <c r="H2" s="40" t="s">
        <v>7</v>
      </c>
      <c r="I2" s="40" t="s">
        <v>8</v>
      </c>
      <c r="J2" s="40" t="s">
        <v>9</v>
      </c>
      <c r="K2" s="40" t="s">
        <v>10</v>
      </c>
      <c r="L2" s="40" t="s">
        <v>60</v>
      </c>
      <c r="M2" s="40" t="s">
        <v>61</v>
      </c>
      <c r="N2" s="40" t="s">
        <v>52</v>
      </c>
      <c r="O2" s="39" t="s">
        <v>11</v>
      </c>
      <c r="P2" s="40" t="s">
        <v>12</v>
      </c>
      <c r="Q2" s="40" t="s">
        <v>13</v>
      </c>
      <c r="R2" s="41" t="s">
        <v>63</v>
      </c>
      <c r="S2" s="42" t="s">
        <v>64</v>
      </c>
      <c r="T2" s="42" t="s">
        <v>321</v>
      </c>
      <c r="U2" s="198" t="s">
        <v>322</v>
      </c>
    </row>
    <row r="3" spans="1:21" ht="20" customHeight="1" thickBot="1">
      <c r="A3" s="373" t="s">
        <v>56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5"/>
    </row>
    <row r="4" spans="1:21" ht="20" customHeight="1" thickBot="1">
      <c r="A4" s="378" t="s">
        <v>75</v>
      </c>
      <c r="B4" s="379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7"/>
    </row>
    <row r="5" spans="1:21" ht="32">
      <c r="A5" s="352" t="s">
        <v>77</v>
      </c>
      <c r="B5" s="336">
        <v>760000</v>
      </c>
      <c r="C5" s="26">
        <v>1</v>
      </c>
      <c r="D5" s="19" t="s">
        <v>17</v>
      </c>
      <c r="E5" s="20" t="s">
        <v>18</v>
      </c>
      <c r="F5" s="12" t="s">
        <v>19</v>
      </c>
      <c r="G5" s="11">
        <v>105525</v>
      </c>
      <c r="H5" s="11">
        <v>52762.5</v>
      </c>
      <c r="I5" s="19" t="s">
        <v>24</v>
      </c>
      <c r="J5" s="29">
        <v>0</v>
      </c>
      <c r="K5" s="29">
        <v>0</v>
      </c>
      <c r="L5" s="29">
        <v>0</v>
      </c>
      <c r="M5" s="29">
        <v>0</v>
      </c>
      <c r="N5" s="11"/>
      <c r="O5" s="19"/>
      <c r="P5" s="350">
        <f>B5-SUM(Q7,Q8,Q9,Q10,Q11,M13,M14)</f>
        <v>244120.58999999997</v>
      </c>
      <c r="Q5" s="34"/>
      <c r="R5" s="2"/>
      <c r="S5" s="38"/>
      <c r="T5" s="3">
        <v>1</v>
      </c>
      <c r="U5" s="3" t="s">
        <v>324</v>
      </c>
    </row>
    <row r="6" spans="1:21" ht="32">
      <c r="A6" s="352"/>
      <c r="B6" s="337"/>
      <c r="C6" s="3">
        <v>2</v>
      </c>
      <c r="D6" s="16" t="s">
        <v>21</v>
      </c>
      <c r="E6" s="15" t="s">
        <v>22</v>
      </c>
      <c r="F6" s="15" t="s">
        <v>23</v>
      </c>
      <c r="G6" s="13">
        <v>98280</v>
      </c>
      <c r="H6" s="13">
        <v>49140</v>
      </c>
      <c r="I6" s="3" t="s">
        <v>49</v>
      </c>
      <c r="J6" s="17">
        <v>0</v>
      </c>
      <c r="K6" s="17">
        <v>0</v>
      </c>
      <c r="L6" s="29">
        <v>0</v>
      </c>
      <c r="M6" s="29">
        <v>0</v>
      </c>
      <c r="N6" s="13"/>
      <c r="O6" s="16"/>
      <c r="P6" s="350"/>
      <c r="Q6" s="35"/>
      <c r="R6" s="1"/>
      <c r="S6" s="36"/>
      <c r="T6" s="3">
        <v>1</v>
      </c>
      <c r="U6" s="3" t="s">
        <v>324</v>
      </c>
    </row>
    <row r="7" spans="1:21" ht="48">
      <c r="A7" s="352"/>
      <c r="B7" s="337"/>
      <c r="C7" s="3">
        <v>3</v>
      </c>
      <c r="D7" s="16" t="s">
        <v>25</v>
      </c>
      <c r="E7" s="15" t="s">
        <v>26</v>
      </c>
      <c r="F7" s="15" t="s">
        <v>27</v>
      </c>
      <c r="G7" s="13">
        <v>85850.38</v>
      </c>
      <c r="H7" s="13">
        <v>42925.19</v>
      </c>
      <c r="I7" s="3" t="s">
        <v>59</v>
      </c>
      <c r="J7" s="17">
        <v>85850.38</v>
      </c>
      <c r="K7" s="17">
        <v>42925.19</v>
      </c>
      <c r="L7" s="17">
        <v>85850.38</v>
      </c>
      <c r="M7" s="17">
        <v>42925.18</v>
      </c>
      <c r="N7" s="17">
        <v>42925.18</v>
      </c>
      <c r="O7" s="15" t="s">
        <v>53</v>
      </c>
      <c r="P7" s="350"/>
      <c r="Q7" s="35">
        <v>42925.18</v>
      </c>
      <c r="R7" s="65" t="s">
        <v>125</v>
      </c>
      <c r="S7" s="201" t="s">
        <v>402</v>
      </c>
      <c r="T7" s="3">
        <v>1</v>
      </c>
      <c r="U7" s="3" t="s">
        <v>323</v>
      </c>
    </row>
    <row r="8" spans="1:21" ht="92" customHeight="1">
      <c r="A8" s="352"/>
      <c r="B8" s="337"/>
      <c r="C8" s="3">
        <v>4</v>
      </c>
      <c r="D8" s="16" t="s">
        <v>28</v>
      </c>
      <c r="E8" s="15" t="s">
        <v>29</v>
      </c>
      <c r="F8" s="15" t="s">
        <v>30</v>
      </c>
      <c r="G8" s="13">
        <v>207114.2</v>
      </c>
      <c r="H8" s="13">
        <v>103557.1</v>
      </c>
      <c r="I8" s="3" t="s">
        <v>59</v>
      </c>
      <c r="J8" s="17">
        <v>207114.2</v>
      </c>
      <c r="K8" s="17">
        <v>103557.1</v>
      </c>
      <c r="L8" s="17">
        <v>207114.2</v>
      </c>
      <c r="M8" s="17">
        <v>103557.1</v>
      </c>
      <c r="N8" s="17">
        <v>103557.1</v>
      </c>
      <c r="O8" s="15" t="s">
        <v>378</v>
      </c>
      <c r="P8" s="350"/>
      <c r="Q8" s="35">
        <v>103557.1</v>
      </c>
      <c r="R8" s="65" t="s">
        <v>125</v>
      </c>
      <c r="S8" s="201" t="s">
        <v>406</v>
      </c>
      <c r="T8" s="3">
        <v>1</v>
      </c>
      <c r="U8" s="3" t="s">
        <v>323</v>
      </c>
    </row>
    <row r="9" spans="1:21" ht="64">
      <c r="A9" s="352"/>
      <c r="B9" s="337"/>
      <c r="C9" s="3">
        <v>5</v>
      </c>
      <c r="D9" s="16" t="s">
        <v>31</v>
      </c>
      <c r="E9" s="15" t="s">
        <v>32</v>
      </c>
      <c r="F9" s="15" t="s">
        <v>33</v>
      </c>
      <c r="G9" s="13">
        <v>66600</v>
      </c>
      <c r="H9" s="13">
        <v>33300</v>
      </c>
      <c r="I9" s="3" t="s">
        <v>59</v>
      </c>
      <c r="J9" s="17">
        <v>66600</v>
      </c>
      <c r="K9" s="17">
        <v>33300</v>
      </c>
      <c r="L9" s="17">
        <v>41400</v>
      </c>
      <c r="M9" s="17">
        <v>33300</v>
      </c>
      <c r="N9" s="17">
        <v>20700</v>
      </c>
      <c r="O9" s="15" t="s">
        <v>54</v>
      </c>
      <c r="P9" s="350"/>
      <c r="Q9" s="294">
        <v>20347.5</v>
      </c>
      <c r="R9" s="65" t="s">
        <v>125</v>
      </c>
      <c r="S9" s="201" t="s">
        <v>404</v>
      </c>
      <c r="T9" s="3">
        <v>1</v>
      </c>
      <c r="U9" s="3" t="s">
        <v>324</v>
      </c>
    </row>
    <row r="10" spans="1:21" ht="48">
      <c r="A10" s="352"/>
      <c r="B10" s="337"/>
      <c r="C10" s="3">
        <v>6</v>
      </c>
      <c r="D10" s="16" t="s">
        <v>34</v>
      </c>
      <c r="E10" s="15" t="s">
        <v>35</v>
      </c>
      <c r="F10" s="15" t="s">
        <v>36</v>
      </c>
      <c r="G10" s="13">
        <v>259354</v>
      </c>
      <c r="H10" s="13">
        <v>129677</v>
      </c>
      <c r="I10" s="3" t="s">
        <v>58</v>
      </c>
      <c r="J10" s="17">
        <v>259354</v>
      </c>
      <c r="K10" s="17">
        <v>129677</v>
      </c>
      <c r="L10" s="17">
        <v>259354</v>
      </c>
      <c r="M10" s="17">
        <v>123205.23</v>
      </c>
      <c r="N10" s="17"/>
      <c r="O10" s="15" t="s">
        <v>50</v>
      </c>
      <c r="P10" s="350"/>
      <c r="Q10" s="37">
        <v>123205.23</v>
      </c>
      <c r="R10" s="65" t="s">
        <v>125</v>
      </c>
      <c r="S10" s="201" t="s">
        <v>405</v>
      </c>
      <c r="T10" s="3">
        <v>1</v>
      </c>
      <c r="U10" s="3" t="s">
        <v>324</v>
      </c>
    </row>
    <row r="11" spans="1:21" ht="96">
      <c r="A11" s="352"/>
      <c r="B11" s="337"/>
      <c r="C11" s="3">
        <v>7</v>
      </c>
      <c r="D11" s="16" t="s">
        <v>37</v>
      </c>
      <c r="E11" s="15" t="s">
        <v>38</v>
      </c>
      <c r="F11" s="15" t="s">
        <v>39</v>
      </c>
      <c r="G11" s="13">
        <v>259920</v>
      </c>
      <c r="H11" s="13">
        <v>129960</v>
      </c>
      <c r="I11" s="3" t="s">
        <v>59</v>
      </c>
      <c r="J11" s="17">
        <v>258580</v>
      </c>
      <c r="K11" s="17">
        <v>129960</v>
      </c>
      <c r="L11" s="17">
        <v>193960</v>
      </c>
      <c r="M11" s="17">
        <v>129290</v>
      </c>
      <c r="N11" s="17">
        <v>96980</v>
      </c>
      <c r="O11" s="15" t="s">
        <v>337</v>
      </c>
      <c r="P11" s="350"/>
      <c r="Q11" s="37">
        <v>96980</v>
      </c>
      <c r="R11" s="65" t="s">
        <v>125</v>
      </c>
      <c r="S11" s="201" t="s">
        <v>403</v>
      </c>
      <c r="T11" s="3">
        <v>1</v>
      </c>
      <c r="U11" s="3" t="s">
        <v>324</v>
      </c>
    </row>
    <row r="12" spans="1:21" ht="32">
      <c r="A12" s="352"/>
      <c r="B12" s="337"/>
      <c r="C12" s="3">
        <v>8</v>
      </c>
      <c r="D12" s="16" t="s">
        <v>40</v>
      </c>
      <c r="E12" s="15" t="s">
        <v>41</v>
      </c>
      <c r="F12" s="15" t="s">
        <v>42</v>
      </c>
      <c r="G12" s="13">
        <v>234920.45</v>
      </c>
      <c r="H12" s="13">
        <v>117460.22</v>
      </c>
      <c r="I12" s="3" t="s">
        <v>49</v>
      </c>
      <c r="J12" s="17">
        <v>234920.45</v>
      </c>
      <c r="K12" s="17">
        <v>117460.22</v>
      </c>
      <c r="L12" s="13">
        <v>0</v>
      </c>
      <c r="M12" s="13">
        <v>0</v>
      </c>
      <c r="N12" s="13"/>
      <c r="O12" s="23"/>
      <c r="P12" s="350"/>
      <c r="Q12" s="36"/>
      <c r="R12" s="1"/>
      <c r="S12" s="36"/>
      <c r="T12" s="3">
        <v>1</v>
      </c>
      <c r="U12" s="3" t="s">
        <v>324</v>
      </c>
    </row>
    <row r="13" spans="1:21" ht="80">
      <c r="A13" s="352"/>
      <c r="B13" s="337"/>
      <c r="C13" s="3">
        <v>9</v>
      </c>
      <c r="D13" s="16" t="s">
        <v>43</v>
      </c>
      <c r="E13" s="15" t="s">
        <v>44</v>
      </c>
      <c r="F13" s="15" t="s">
        <v>45</v>
      </c>
      <c r="G13" s="13">
        <v>265585.28000000003</v>
      </c>
      <c r="H13" s="13">
        <v>130000</v>
      </c>
      <c r="I13" s="3" t="s">
        <v>49</v>
      </c>
      <c r="J13" s="13">
        <v>265585.28000000003</v>
      </c>
      <c r="K13" s="13">
        <v>130000</v>
      </c>
      <c r="L13" s="13">
        <v>0</v>
      </c>
      <c r="M13" s="13">
        <v>0</v>
      </c>
      <c r="N13" s="13"/>
      <c r="O13" s="15" t="s">
        <v>51</v>
      </c>
      <c r="P13" s="350"/>
      <c r="Q13" s="36"/>
      <c r="R13" s="1"/>
      <c r="S13" s="201" t="s">
        <v>401</v>
      </c>
      <c r="T13" s="3">
        <v>1</v>
      </c>
      <c r="U13" s="3" t="s">
        <v>323</v>
      </c>
    </row>
    <row r="14" spans="1:21" ht="33" thickBot="1">
      <c r="A14" s="352"/>
      <c r="B14" s="337"/>
      <c r="C14" s="4">
        <v>10</v>
      </c>
      <c r="D14" s="43" t="s">
        <v>46</v>
      </c>
      <c r="E14" s="44" t="s">
        <v>47</v>
      </c>
      <c r="F14" s="44" t="s">
        <v>48</v>
      </c>
      <c r="G14" s="45">
        <v>280140</v>
      </c>
      <c r="H14" s="45">
        <v>128864.4</v>
      </c>
      <c r="I14" s="4" t="s">
        <v>59</v>
      </c>
      <c r="J14" s="46">
        <v>280140</v>
      </c>
      <c r="K14" s="46">
        <v>128864.4</v>
      </c>
      <c r="L14" s="46">
        <v>280140</v>
      </c>
      <c r="M14" s="46">
        <v>128864.4</v>
      </c>
      <c r="N14" s="45"/>
      <c r="O14" s="44" t="s">
        <v>55</v>
      </c>
      <c r="P14" s="350"/>
      <c r="Q14" s="56">
        <v>128864.4</v>
      </c>
      <c r="R14" s="4" t="s">
        <v>125</v>
      </c>
      <c r="S14" s="201" t="s">
        <v>410</v>
      </c>
      <c r="T14" s="4">
        <v>1</v>
      </c>
      <c r="U14" s="4" t="s">
        <v>324</v>
      </c>
    </row>
    <row r="15" spans="1:21" ht="24.5" customHeight="1" thickBot="1">
      <c r="A15" s="324"/>
      <c r="B15" s="337"/>
      <c r="C15" s="311"/>
      <c r="D15" s="57"/>
      <c r="E15" s="31"/>
      <c r="F15" s="62" t="s">
        <v>62</v>
      </c>
      <c r="G15" s="316">
        <f>SUM(G5:G14)</f>
        <v>1863289.31</v>
      </c>
      <c r="H15" s="316">
        <f>SUM(H5:H14)</f>
        <v>917646.41</v>
      </c>
      <c r="I15" s="99"/>
      <c r="J15" s="317">
        <f>SUM(J5:J14)</f>
        <v>1658144.31</v>
      </c>
      <c r="K15" s="317">
        <f>SUM(K5:K14)</f>
        <v>815743.91</v>
      </c>
      <c r="L15" s="317">
        <f>SUM(L5:L14)</f>
        <v>1067818.58</v>
      </c>
      <c r="M15" s="317">
        <f>SUM(M5:M14)</f>
        <v>561141.91</v>
      </c>
      <c r="N15" s="316">
        <f>SUM(N5:N14)</f>
        <v>264162.28000000003</v>
      </c>
      <c r="O15" s="62"/>
      <c r="P15" s="316">
        <f>P5</f>
        <v>244120.58999999997</v>
      </c>
      <c r="Q15" s="99">
        <f>SUM(Q5:Q14)</f>
        <v>515879.41000000003</v>
      </c>
      <c r="R15" s="318"/>
      <c r="S15" s="318"/>
      <c r="T15" s="99"/>
      <c r="U15" s="319"/>
    </row>
    <row r="16" spans="1:21" ht="50.5" customHeight="1">
      <c r="A16" s="334" t="s">
        <v>387</v>
      </c>
      <c r="B16" s="337"/>
      <c r="C16" s="26">
        <v>11</v>
      </c>
      <c r="D16" s="19" t="s">
        <v>388</v>
      </c>
      <c r="E16" s="20" t="s">
        <v>390</v>
      </c>
      <c r="F16" s="20" t="s">
        <v>391</v>
      </c>
      <c r="G16" s="11">
        <v>243320</v>
      </c>
      <c r="H16" s="11">
        <v>121660</v>
      </c>
      <c r="I16" s="19" t="s">
        <v>409</v>
      </c>
      <c r="J16" s="29">
        <v>0</v>
      </c>
      <c r="K16" s="29">
        <v>0</v>
      </c>
      <c r="L16" s="29">
        <v>0</v>
      </c>
      <c r="M16" s="29">
        <v>0</v>
      </c>
      <c r="N16" s="11"/>
      <c r="O16" s="20"/>
      <c r="P16" s="339">
        <f>P15-SUM(M16:M17)</f>
        <v>244120.58999999997</v>
      </c>
      <c r="Q16" s="2"/>
      <c r="R16" s="2"/>
      <c r="S16" s="2"/>
      <c r="T16" s="26"/>
      <c r="U16" s="26"/>
    </row>
    <row r="17" spans="1:21" ht="55.5" customHeight="1" thickBot="1">
      <c r="A17" s="335"/>
      <c r="B17" s="337"/>
      <c r="C17" s="4">
        <v>12</v>
      </c>
      <c r="D17" s="43" t="s">
        <v>389</v>
      </c>
      <c r="E17" s="44" t="s">
        <v>392</v>
      </c>
      <c r="F17" s="44" t="s">
        <v>393</v>
      </c>
      <c r="G17" s="45">
        <v>190032.88</v>
      </c>
      <c r="H17" s="45">
        <v>95016.43</v>
      </c>
      <c r="I17" s="4" t="s">
        <v>68</v>
      </c>
      <c r="J17" s="45">
        <v>190032.88</v>
      </c>
      <c r="K17" s="45">
        <v>95016.43</v>
      </c>
      <c r="L17" s="46"/>
      <c r="M17" s="46"/>
      <c r="N17" s="45"/>
      <c r="O17" s="44"/>
      <c r="P17" s="340"/>
      <c r="Q17" s="5"/>
      <c r="R17" s="5"/>
      <c r="S17" s="5"/>
      <c r="T17" s="4"/>
      <c r="U17" s="4"/>
    </row>
    <row r="18" spans="1:21" ht="25.5" customHeight="1" thickBot="1">
      <c r="A18" s="325"/>
      <c r="B18" s="338"/>
      <c r="C18" s="158"/>
      <c r="D18" s="326"/>
      <c r="E18" s="314"/>
      <c r="F18" s="314"/>
      <c r="G18" s="94">
        <f>SUM(G16:G17)</f>
        <v>433352.88</v>
      </c>
      <c r="H18" s="94">
        <f>SUM(H16:H17)</f>
        <v>216676.43</v>
      </c>
      <c r="I18" s="97"/>
      <c r="J18" s="98">
        <f>SUM(J16:J17)</f>
        <v>190032.88</v>
      </c>
      <c r="K18" s="98">
        <f>SUM(K16:K17)</f>
        <v>95016.43</v>
      </c>
      <c r="L18" s="98"/>
      <c r="M18" s="98">
        <f>SUM(M16:M17)</f>
        <v>0</v>
      </c>
      <c r="N18" s="94"/>
      <c r="O18" s="314"/>
      <c r="P18" s="312">
        <f>P16</f>
        <v>244120.58999999997</v>
      </c>
      <c r="Q18" s="327"/>
      <c r="R18" s="315"/>
      <c r="S18" s="159"/>
      <c r="T18" s="30"/>
      <c r="U18" s="313"/>
    </row>
    <row r="19" spans="1:21" ht="26" customHeight="1" thickBot="1">
      <c r="A19" s="221"/>
      <c r="B19" s="81"/>
      <c r="C19" s="273"/>
      <c r="D19" s="275"/>
      <c r="E19" s="275"/>
      <c r="F19" s="276" t="s">
        <v>116</v>
      </c>
      <c r="G19" s="231">
        <f>SUM(G15,G18)</f>
        <v>2296642.19</v>
      </c>
      <c r="H19" s="231">
        <f>SUM(H15,H18)</f>
        <v>1134322.8400000001</v>
      </c>
      <c r="I19" s="273"/>
      <c r="J19" s="231">
        <f>SUM(J15,J1)</f>
        <v>1658144.31</v>
      </c>
      <c r="K19" s="231">
        <f>SUM(K15,K18)</f>
        <v>910760.34000000008</v>
      </c>
      <c r="L19" s="231">
        <f>SUM(L15,L18)</f>
        <v>1067818.58</v>
      </c>
      <c r="M19" s="231">
        <f>SUM(M15,M18)</f>
        <v>561141.91</v>
      </c>
      <c r="N19" s="231">
        <f>SUM(N15,N18)</f>
        <v>264162.28000000003</v>
      </c>
      <c r="O19" s="276" t="s">
        <v>87</v>
      </c>
      <c r="P19" s="320">
        <f>P18</f>
        <v>244120.58999999997</v>
      </c>
      <c r="Q19" s="321">
        <f>SUM(Q15,Q18)</f>
        <v>515879.41000000003</v>
      </c>
      <c r="R19" s="322" t="s">
        <v>385</v>
      </c>
      <c r="S19" s="280"/>
      <c r="T19" s="224"/>
      <c r="U19" s="323"/>
    </row>
    <row r="20" spans="1:21" ht="21" customHeight="1" thickBot="1">
      <c r="A20" s="387" t="s">
        <v>76</v>
      </c>
      <c r="B20" s="388"/>
      <c r="C20" s="380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2"/>
    </row>
    <row r="21" spans="1:21" ht="54" customHeight="1">
      <c r="A21" s="351" t="s">
        <v>73</v>
      </c>
      <c r="B21" s="358">
        <v>450000</v>
      </c>
      <c r="C21" s="26">
        <v>1</v>
      </c>
      <c r="D21" s="19" t="s">
        <v>65</v>
      </c>
      <c r="E21" s="20" t="s">
        <v>66</v>
      </c>
      <c r="F21" s="20" t="s">
        <v>67</v>
      </c>
      <c r="G21" s="11">
        <v>204077.4</v>
      </c>
      <c r="H21" s="11">
        <v>99997.93</v>
      </c>
      <c r="I21" s="26" t="s">
        <v>59</v>
      </c>
      <c r="J21" s="29">
        <v>204077.4</v>
      </c>
      <c r="K21" s="29">
        <v>99997.93</v>
      </c>
      <c r="L21" s="29">
        <v>204077.4</v>
      </c>
      <c r="M21" s="29">
        <v>99997.93</v>
      </c>
      <c r="N21" s="29">
        <v>99997.93</v>
      </c>
      <c r="O21" s="20" t="s">
        <v>69</v>
      </c>
      <c r="P21" s="350">
        <f>B21-SUM(Q21,M22)</f>
        <v>350002.1</v>
      </c>
      <c r="Q21" s="29">
        <v>99997.9</v>
      </c>
      <c r="R21" s="65" t="s">
        <v>125</v>
      </c>
      <c r="S21" s="200" t="s">
        <v>397</v>
      </c>
      <c r="T21" s="26">
        <v>1</v>
      </c>
      <c r="U21" s="26" t="s">
        <v>323</v>
      </c>
    </row>
    <row r="22" spans="1:21" ht="55" customHeight="1" thickBot="1">
      <c r="A22" s="352"/>
      <c r="B22" s="359"/>
      <c r="C22" s="4">
        <v>2</v>
      </c>
      <c r="D22" s="28" t="s">
        <v>70</v>
      </c>
      <c r="E22" s="21" t="s">
        <v>71</v>
      </c>
      <c r="F22" s="21" t="s">
        <v>72</v>
      </c>
      <c r="G22" s="45">
        <v>199925.26</v>
      </c>
      <c r="H22" s="45">
        <v>99962.63</v>
      </c>
      <c r="I22" s="27" t="s">
        <v>49</v>
      </c>
      <c r="J22" s="45">
        <v>0</v>
      </c>
      <c r="K22" s="45">
        <v>0</v>
      </c>
      <c r="L22" s="45">
        <v>0</v>
      </c>
      <c r="M22" s="45">
        <v>0</v>
      </c>
      <c r="N22" s="45"/>
      <c r="O22" s="44"/>
      <c r="P22" s="340"/>
      <c r="Q22" s="47"/>
      <c r="R22" s="5"/>
      <c r="S22" s="47"/>
      <c r="T22" s="110">
        <v>1</v>
      </c>
      <c r="U22" s="26" t="s">
        <v>323</v>
      </c>
    </row>
    <row r="23" spans="1:21" ht="23" customHeight="1" thickBot="1">
      <c r="A23" s="55"/>
      <c r="B23" s="359"/>
      <c r="C23" s="50"/>
      <c r="D23" s="50"/>
      <c r="E23" s="50"/>
      <c r="F23" s="55" t="s">
        <v>62</v>
      </c>
      <c r="G23" s="52">
        <f>SUM(G21:G22)</f>
        <v>404002.66000000003</v>
      </c>
      <c r="H23" s="52">
        <f>SUM(H21:H22)</f>
        <v>199960.56</v>
      </c>
      <c r="I23" s="50"/>
      <c r="J23" s="52">
        <f>SUM(J21:J22)</f>
        <v>204077.4</v>
      </c>
      <c r="K23" s="52">
        <f>SUM(K21:K22)</f>
        <v>99997.93</v>
      </c>
      <c r="L23" s="52">
        <f>SUM(L21:L22)</f>
        <v>204077.4</v>
      </c>
      <c r="M23" s="52">
        <f>SUM(M21:M22)</f>
        <v>99997.93</v>
      </c>
      <c r="N23" s="52">
        <f>SUM(N21:N22)</f>
        <v>99997.93</v>
      </c>
      <c r="O23" s="55" t="s">
        <v>74</v>
      </c>
      <c r="P23" s="52">
        <f>P21</f>
        <v>350002.1</v>
      </c>
      <c r="Q23" s="52">
        <f>SUM(Q21:Q22)</f>
        <v>99997.9</v>
      </c>
      <c r="R23" s="50"/>
      <c r="S23" s="199"/>
      <c r="T23" s="48"/>
      <c r="U23" s="48"/>
    </row>
    <row r="24" spans="1:21" ht="58" customHeight="1">
      <c r="A24" s="364" t="s">
        <v>81</v>
      </c>
      <c r="B24" s="359"/>
      <c r="C24" s="26">
        <v>3</v>
      </c>
      <c r="D24" s="7" t="s">
        <v>78</v>
      </c>
      <c r="E24" s="8" t="s">
        <v>79</v>
      </c>
      <c r="F24" s="8" t="s">
        <v>67</v>
      </c>
      <c r="G24" s="9">
        <v>196557</v>
      </c>
      <c r="H24" s="9">
        <v>98278.51</v>
      </c>
      <c r="I24" s="7" t="s">
        <v>380</v>
      </c>
      <c r="J24" s="9">
        <v>196557</v>
      </c>
      <c r="K24" s="9">
        <v>98278.51</v>
      </c>
      <c r="L24" s="11">
        <v>0</v>
      </c>
      <c r="M24" s="11">
        <v>0</v>
      </c>
      <c r="N24" s="11"/>
      <c r="O24" s="12"/>
      <c r="P24" s="339">
        <f>P23-SUM(M24:M25)</f>
        <v>350002.1</v>
      </c>
      <c r="Q24" s="34"/>
      <c r="R24" s="2"/>
      <c r="S24" s="38"/>
      <c r="T24" s="6">
        <v>1</v>
      </c>
      <c r="U24" s="26" t="s">
        <v>323</v>
      </c>
    </row>
    <row r="25" spans="1:21" ht="67" customHeight="1" thickBot="1">
      <c r="A25" s="365"/>
      <c r="B25" s="359"/>
      <c r="C25" s="4">
        <v>4</v>
      </c>
      <c r="D25" s="28" t="s">
        <v>80</v>
      </c>
      <c r="E25" s="21" t="s">
        <v>71</v>
      </c>
      <c r="F25" s="21" t="s">
        <v>72</v>
      </c>
      <c r="G25" s="22">
        <v>199925.26</v>
      </c>
      <c r="H25" s="22">
        <v>99962.63</v>
      </c>
      <c r="I25" s="28" t="s">
        <v>24</v>
      </c>
      <c r="J25" s="45">
        <v>0</v>
      </c>
      <c r="K25" s="45">
        <v>0</v>
      </c>
      <c r="L25" s="45">
        <v>0</v>
      </c>
      <c r="M25" s="45">
        <v>0</v>
      </c>
      <c r="N25" s="45"/>
      <c r="O25" s="49"/>
      <c r="P25" s="389"/>
      <c r="Q25" s="56"/>
      <c r="R25" s="5"/>
      <c r="S25" s="47"/>
      <c r="T25" s="102">
        <v>1</v>
      </c>
      <c r="U25" s="26" t="s">
        <v>323</v>
      </c>
    </row>
    <row r="26" spans="1:21" ht="25" customHeight="1" thickBot="1">
      <c r="A26" s="62"/>
      <c r="B26" s="359"/>
      <c r="C26" s="30"/>
      <c r="D26" s="57"/>
      <c r="E26" s="58"/>
      <c r="F26" s="54" t="s">
        <v>62</v>
      </c>
      <c r="G26" s="52">
        <f>SUM(G24:G25)</f>
        <v>396482.26</v>
      </c>
      <c r="H26" s="52">
        <f>SUM(H24:H25)</f>
        <v>198241.14</v>
      </c>
      <c r="I26" s="51"/>
      <c r="J26" s="52">
        <f>SUM(J24:J25)</f>
        <v>196557</v>
      </c>
      <c r="K26" s="52">
        <f>SUM(K24:K25)</f>
        <v>98278.51</v>
      </c>
      <c r="L26" s="52">
        <f>SUM(L24:L25)</f>
        <v>0</v>
      </c>
      <c r="M26" s="52">
        <f>SUM(M24:M25)</f>
        <v>0</v>
      </c>
      <c r="N26" s="52">
        <f>SUM(N24:N25)</f>
        <v>0</v>
      </c>
      <c r="O26" s="54" t="s">
        <v>74</v>
      </c>
      <c r="P26" s="52">
        <f>P24</f>
        <v>350002.1</v>
      </c>
      <c r="Q26" s="52">
        <f>SUM(Q24:Q25)</f>
        <v>0</v>
      </c>
      <c r="R26" s="48"/>
      <c r="S26" s="159"/>
      <c r="T26" s="48"/>
      <c r="U26" s="48"/>
    </row>
    <row r="27" spans="1:21" ht="100" customHeight="1" thickBot="1">
      <c r="A27" s="59" t="s">
        <v>82</v>
      </c>
      <c r="B27" s="359"/>
      <c r="C27" s="27">
        <v>5</v>
      </c>
      <c r="D27" s="28" t="s">
        <v>83</v>
      </c>
      <c r="E27" s="21" t="s">
        <v>71</v>
      </c>
      <c r="F27" s="21" t="s">
        <v>84</v>
      </c>
      <c r="G27" s="22">
        <v>210025.26</v>
      </c>
      <c r="H27" s="22">
        <v>99762</v>
      </c>
      <c r="I27" s="28" t="s">
        <v>333</v>
      </c>
      <c r="J27" s="24">
        <v>210025.26</v>
      </c>
      <c r="K27" s="24">
        <v>99762</v>
      </c>
      <c r="L27" s="24">
        <v>0</v>
      </c>
      <c r="M27" s="24">
        <v>0</v>
      </c>
      <c r="N27" s="25"/>
      <c r="O27" s="25"/>
      <c r="P27" s="60">
        <f>P26-M27</f>
        <v>350002.1</v>
      </c>
      <c r="Q27" s="61"/>
      <c r="R27" s="25"/>
      <c r="S27" s="61"/>
      <c r="T27" s="88">
        <v>1</v>
      </c>
      <c r="U27" s="88" t="s">
        <v>323</v>
      </c>
    </row>
    <row r="28" spans="1:21" ht="28" customHeight="1" thickBot="1">
      <c r="A28" s="62"/>
      <c r="B28" s="359"/>
      <c r="C28" s="30"/>
      <c r="D28" s="57"/>
      <c r="E28" s="31"/>
      <c r="F28" s="55" t="s">
        <v>62</v>
      </c>
      <c r="G28" s="52">
        <f>SUM(G27)</f>
        <v>210025.26</v>
      </c>
      <c r="H28" s="52">
        <f>SUM(H27)</f>
        <v>99762</v>
      </c>
      <c r="I28" s="63"/>
      <c r="J28" s="64">
        <f>SUM(J27)</f>
        <v>210025.26</v>
      </c>
      <c r="K28" s="64">
        <f>SUM(K27)</f>
        <v>99762</v>
      </c>
      <c r="L28" s="64">
        <f>SUM(L27)</f>
        <v>0</v>
      </c>
      <c r="M28" s="64">
        <f>SUM(M27)</f>
        <v>0</v>
      </c>
      <c r="N28" s="52">
        <f>SUM(N27)</f>
        <v>0</v>
      </c>
      <c r="O28" s="55" t="s">
        <v>74</v>
      </c>
      <c r="P28" s="53">
        <f>P27</f>
        <v>350002.1</v>
      </c>
      <c r="Q28" s="52">
        <f>SUM(Q27)</f>
        <v>0</v>
      </c>
      <c r="R28" s="48"/>
      <c r="S28" s="159"/>
      <c r="T28" s="48"/>
      <c r="U28" s="48"/>
    </row>
    <row r="29" spans="1:21" ht="95" customHeight="1" thickBot="1">
      <c r="A29" s="234" t="s">
        <v>339</v>
      </c>
      <c r="B29" s="359"/>
      <c r="C29" s="88">
        <v>1</v>
      </c>
      <c r="D29" s="114" t="s">
        <v>341</v>
      </c>
      <c r="E29" s="115" t="s">
        <v>340</v>
      </c>
      <c r="F29" s="21" t="s">
        <v>342</v>
      </c>
      <c r="G29" s="87">
        <v>190081.5</v>
      </c>
      <c r="H29" s="87">
        <v>95040.75</v>
      </c>
      <c r="I29" s="295" t="s">
        <v>68</v>
      </c>
      <c r="J29" s="87">
        <v>190081.5</v>
      </c>
      <c r="K29" s="87">
        <v>95040.75</v>
      </c>
      <c r="L29" s="116">
        <v>190081.5</v>
      </c>
      <c r="M29" s="116">
        <v>95040.75</v>
      </c>
      <c r="N29" s="116">
        <v>95040.75</v>
      </c>
      <c r="O29" s="235"/>
      <c r="P29" s="236">
        <f>P28-M29</f>
        <v>254961.34999999998</v>
      </c>
      <c r="Q29" s="333">
        <v>95040.73</v>
      </c>
      <c r="R29" s="65" t="s">
        <v>125</v>
      </c>
      <c r="S29" s="89" t="s">
        <v>408</v>
      </c>
      <c r="T29" s="222"/>
      <c r="U29" s="222"/>
    </row>
    <row r="30" spans="1:21" ht="28" customHeight="1" thickBot="1">
      <c r="A30" s="62"/>
      <c r="B30" s="360"/>
      <c r="C30" s="30"/>
      <c r="D30" s="57"/>
      <c r="E30" s="31"/>
      <c r="F30" s="55" t="s">
        <v>62</v>
      </c>
      <c r="G30" s="52">
        <f>SUM(G29)</f>
        <v>190081.5</v>
      </c>
      <c r="H30" s="52">
        <f>SUM(H29)</f>
        <v>95040.75</v>
      </c>
      <c r="I30" s="63"/>
      <c r="J30" s="64">
        <f>SUM(J29)</f>
        <v>190081.5</v>
      </c>
      <c r="K30" s="64">
        <f>SUM(K29)</f>
        <v>95040.75</v>
      </c>
      <c r="L30" s="64">
        <f>SUM(L29)</f>
        <v>190081.5</v>
      </c>
      <c r="M30" s="64">
        <f>SUM(M29)</f>
        <v>95040.75</v>
      </c>
      <c r="N30" s="52">
        <f>SUM(N29)</f>
        <v>95040.75</v>
      </c>
      <c r="O30" s="55"/>
      <c r="P30" s="53">
        <f>P29</f>
        <v>254961.34999999998</v>
      </c>
      <c r="Q30" s="52">
        <f>SUM(Q29)</f>
        <v>95040.73</v>
      </c>
      <c r="R30" s="48"/>
      <c r="S30" s="159"/>
      <c r="T30" s="48"/>
      <c r="U30" s="48"/>
    </row>
    <row r="31" spans="1:21" ht="29" customHeight="1" thickBot="1">
      <c r="A31" s="80"/>
      <c r="B31" s="73"/>
      <c r="C31" s="76"/>
      <c r="D31" s="77"/>
      <c r="E31" s="78"/>
      <c r="F31" s="68" t="s">
        <v>88</v>
      </c>
      <c r="G31" s="69">
        <f>SUM(G23,G26,G28,G30)</f>
        <v>1200591.6800000002</v>
      </c>
      <c r="H31" s="69">
        <f>SUM(H23,H26,H28,H30)</f>
        <v>593004.44999999995</v>
      </c>
      <c r="I31" s="70"/>
      <c r="J31" s="71">
        <f>SUM(J23,J26,J28,J30)</f>
        <v>800741.16</v>
      </c>
      <c r="K31" s="71">
        <f>SUM(K23,K26,K28,K30)</f>
        <v>393079.19</v>
      </c>
      <c r="L31" s="71">
        <f>SUM(L23,L26,L28,L30)</f>
        <v>394158.9</v>
      </c>
      <c r="M31" s="71">
        <f>SUM(M23,M26,M28,M30)</f>
        <v>195038.68</v>
      </c>
      <c r="N31" s="69">
        <f>SUM(N23,N26,N28,N30)</f>
        <v>195038.68</v>
      </c>
      <c r="O31" s="72" t="s">
        <v>86</v>
      </c>
      <c r="P31" s="73">
        <f>P30</f>
        <v>254961.34999999998</v>
      </c>
      <c r="Q31" s="69">
        <f>SUM(Q23,Q26,Q28,Q30)</f>
        <v>195038.63</v>
      </c>
      <c r="R31" s="307" t="s">
        <v>385</v>
      </c>
      <c r="S31" s="162"/>
      <c r="T31" s="74"/>
      <c r="U31" s="74"/>
    </row>
    <row r="32" spans="1:21" ht="26" customHeight="1" thickBot="1">
      <c r="A32" s="83" t="s">
        <v>85</v>
      </c>
      <c r="B32" s="85"/>
      <c r="C32" s="361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3"/>
    </row>
    <row r="33" spans="1:21" ht="58" customHeight="1">
      <c r="A33" s="364" t="s">
        <v>121</v>
      </c>
      <c r="B33" s="358">
        <v>500000</v>
      </c>
      <c r="C33" s="6">
        <v>1</v>
      </c>
      <c r="D33" s="7" t="s">
        <v>89</v>
      </c>
      <c r="E33" s="8" t="s">
        <v>90</v>
      </c>
      <c r="F33" s="10" t="s">
        <v>91</v>
      </c>
      <c r="G33" s="9">
        <v>64117.24</v>
      </c>
      <c r="H33" s="9">
        <v>48087.93</v>
      </c>
      <c r="I33" s="7" t="s">
        <v>92</v>
      </c>
      <c r="J33" s="9">
        <v>64117.24</v>
      </c>
      <c r="K33" s="9">
        <v>48087.93</v>
      </c>
      <c r="L33" s="18">
        <v>0</v>
      </c>
      <c r="M33" s="18">
        <v>0</v>
      </c>
      <c r="N33" s="230"/>
      <c r="O33" s="230"/>
      <c r="P33" s="358">
        <f>B33-SUM(M33:M40)</f>
        <v>500000</v>
      </c>
      <c r="Q33" s="230"/>
      <c r="R33" s="230"/>
      <c r="S33" s="237"/>
      <c r="T33" s="6">
        <v>2</v>
      </c>
      <c r="U33" s="6" t="s">
        <v>328</v>
      </c>
    </row>
    <row r="34" spans="1:21" ht="56" customHeight="1">
      <c r="A34" s="365"/>
      <c r="B34" s="359"/>
      <c r="C34" s="26">
        <v>2</v>
      </c>
      <c r="D34" s="19" t="s">
        <v>93</v>
      </c>
      <c r="E34" s="20" t="s">
        <v>94</v>
      </c>
      <c r="F34" s="12" t="s">
        <v>95</v>
      </c>
      <c r="G34" s="11">
        <v>317371.3</v>
      </c>
      <c r="H34" s="11">
        <v>150000</v>
      </c>
      <c r="I34" s="19" t="s">
        <v>96</v>
      </c>
      <c r="J34" s="11">
        <v>317371.3</v>
      </c>
      <c r="K34" s="11">
        <v>150000</v>
      </c>
      <c r="L34" s="29">
        <v>0</v>
      </c>
      <c r="M34" s="29">
        <v>0</v>
      </c>
      <c r="N34" s="2"/>
      <c r="O34" s="2"/>
      <c r="P34" s="359"/>
      <c r="Q34" s="2"/>
      <c r="R34" s="2"/>
      <c r="S34" s="38"/>
      <c r="T34" s="3">
        <v>2</v>
      </c>
      <c r="U34" s="3" t="s">
        <v>328</v>
      </c>
    </row>
    <row r="35" spans="1:21" ht="80">
      <c r="A35" s="365"/>
      <c r="B35" s="359"/>
      <c r="C35" s="26">
        <v>3</v>
      </c>
      <c r="D35" s="19" t="s">
        <v>97</v>
      </c>
      <c r="E35" s="20" t="s">
        <v>98</v>
      </c>
      <c r="F35" s="20" t="s">
        <v>99</v>
      </c>
      <c r="G35" s="11">
        <v>85783.33</v>
      </c>
      <c r="H35" s="11">
        <v>64337.5</v>
      </c>
      <c r="I35" s="19" t="s">
        <v>92</v>
      </c>
      <c r="J35" s="11">
        <v>85783.33</v>
      </c>
      <c r="K35" s="11">
        <v>64337.5</v>
      </c>
      <c r="L35" s="29">
        <v>0</v>
      </c>
      <c r="M35" s="29">
        <v>0</v>
      </c>
      <c r="N35" s="2"/>
      <c r="O35" s="2"/>
      <c r="P35" s="359"/>
      <c r="Q35" s="2"/>
      <c r="R35" s="2"/>
      <c r="S35" s="38"/>
      <c r="T35" s="3">
        <v>2</v>
      </c>
      <c r="U35" s="3"/>
    </row>
    <row r="36" spans="1:21" ht="56" customHeight="1">
      <c r="A36" s="365"/>
      <c r="B36" s="359"/>
      <c r="C36" s="26">
        <v>4</v>
      </c>
      <c r="D36" s="19" t="s">
        <v>100</v>
      </c>
      <c r="E36" s="20" t="s">
        <v>101</v>
      </c>
      <c r="F36" s="20" t="s">
        <v>102</v>
      </c>
      <c r="G36" s="11">
        <v>82942.039999999994</v>
      </c>
      <c r="H36" s="11">
        <v>62206.53</v>
      </c>
      <c r="I36" s="19" t="s">
        <v>92</v>
      </c>
      <c r="J36" s="11">
        <v>82942.039999999994</v>
      </c>
      <c r="K36" s="11">
        <v>62206.53</v>
      </c>
      <c r="L36" s="29">
        <v>0</v>
      </c>
      <c r="M36" s="29">
        <v>0</v>
      </c>
      <c r="N36" s="2"/>
      <c r="O36" s="2"/>
      <c r="P36" s="359"/>
      <c r="Q36" s="2"/>
      <c r="R36" s="2"/>
      <c r="S36" s="38"/>
      <c r="T36" s="3">
        <v>2</v>
      </c>
      <c r="U36" s="3" t="s">
        <v>329</v>
      </c>
    </row>
    <row r="37" spans="1:21" ht="75" customHeight="1">
      <c r="A37" s="365"/>
      <c r="B37" s="359"/>
      <c r="C37" s="26">
        <v>5</v>
      </c>
      <c r="D37" s="19" t="s">
        <v>103</v>
      </c>
      <c r="E37" s="20" t="s">
        <v>104</v>
      </c>
      <c r="F37" s="20" t="s">
        <v>105</v>
      </c>
      <c r="G37" s="11">
        <v>308526.40000000002</v>
      </c>
      <c r="H37" s="11">
        <v>149974.69</v>
      </c>
      <c r="I37" s="19" t="s">
        <v>106</v>
      </c>
      <c r="J37" s="29">
        <v>0</v>
      </c>
      <c r="K37" s="29">
        <v>0</v>
      </c>
      <c r="L37" s="29">
        <v>0</v>
      </c>
      <c r="M37" s="29">
        <v>0</v>
      </c>
      <c r="N37" s="2"/>
      <c r="O37" s="2"/>
      <c r="P37" s="359"/>
      <c r="Q37" s="2"/>
      <c r="R37" s="2"/>
      <c r="S37" s="38"/>
      <c r="T37" s="3">
        <v>2</v>
      </c>
      <c r="U37" s="3" t="s">
        <v>330</v>
      </c>
    </row>
    <row r="38" spans="1:21" ht="60" customHeight="1">
      <c r="A38" s="365"/>
      <c r="B38" s="359"/>
      <c r="C38" s="3">
        <v>6</v>
      </c>
      <c r="D38" s="19" t="s">
        <v>107</v>
      </c>
      <c r="E38" s="20" t="s">
        <v>108</v>
      </c>
      <c r="F38" s="20" t="s">
        <v>109</v>
      </c>
      <c r="G38" s="11">
        <v>226131.81</v>
      </c>
      <c r="H38" s="11">
        <v>113065.9</v>
      </c>
      <c r="I38" s="19" t="s">
        <v>92</v>
      </c>
      <c r="J38" s="11">
        <v>226131.81</v>
      </c>
      <c r="K38" s="11">
        <v>113065.9</v>
      </c>
      <c r="L38" s="29">
        <v>0</v>
      </c>
      <c r="M38" s="29">
        <v>0</v>
      </c>
      <c r="N38" s="1"/>
      <c r="O38" s="1"/>
      <c r="P38" s="359"/>
      <c r="Q38" s="1"/>
      <c r="R38" s="1"/>
      <c r="S38" s="36"/>
      <c r="T38" s="3">
        <v>2</v>
      </c>
      <c r="U38" s="3" t="s">
        <v>330</v>
      </c>
    </row>
    <row r="39" spans="1:21" ht="75" customHeight="1">
      <c r="A39" s="365"/>
      <c r="B39" s="359"/>
      <c r="C39" s="3">
        <v>7</v>
      </c>
      <c r="D39" s="19" t="s">
        <v>110</v>
      </c>
      <c r="E39" s="20" t="s">
        <v>111</v>
      </c>
      <c r="F39" s="20" t="s">
        <v>112</v>
      </c>
      <c r="G39" s="11">
        <v>271364.43</v>
      </c>
      <c r="H39" s="11">
        <v>149250.44</v>
      </c>
      <c r="I39" s="19" t="s">
        <v>106</v>
      </c>
      <c r="J39" s="17">
        <v>0</v>
      </c>
      <c r="K39" s="17">
        <v>0</v>
      </c>
      <c r="L39" s="29">
        <v>0</v>
      </c>
      <c r="M39" s="29">
        <v>0</v>
      </c>
      <c r="N39" s="1"/>
      <c r="O39" s="1"/>
      <c r="P39" s="359"/>
      <c r="Q39" s="1"/>
      <c r="R39" s="1"/>
      <c r="S39" s="36"/>
      <c r="T39" s="3">
        <v>2</v>
      </c>
      <c r="U39" s="3" t="s">
        <v>328</v>
      </c>
    </row>
    <row r="40" spans="1:21" ht="64" customHeight="1" thickBot="1">
      <c r="A40" s="366"/>
      <c r="B40" s="359"/>
      <c r="C40" s="110">
        <v>8</v>
      </c>
      <c r="D40" s="238" t="s">
        <v>113</v>
      </c>
      <c r="E40" s="100" t="s">
        <v>114</v>
      </c>
      <c r="F40" s="100" t="s">
        <v>115</v>
      </c>
      <c r="G40" s="101">
        <v>370664.83</v>
      </c>
      <c r="H40" s="101">
        <v>149970.99</v>
      </c>
      <c r="I40" s="238" t="s">
        <v>92</v>
      </c>
      <c r="J40" s="101">
        <v>370664.83</v>
      </c>
      <c r="K40" s="101">
        <v>149970.99</v>
      </c>
      <c r="L40" s="239">
        <v>0</v>
      </c>
      <c r="M40" s="239">
        <v>0</v>
      </c>
      <c r="N40" s="113"/>
      <c r="O40" s="113"/>
      <c r="P40" s="360"/>
      <c r="Q40" s="113"/>
      <c r="R40" s="113"/>
      <c r="S40" s="205"/>
      <c r="T40" s="110">
        <v>2</v>
      </c>
      <c r="U40" s="110" t="s">
        <v>329</v>
      </c>
    </row>
    <row r="41" spans="1:21" ht="33" customHeight="1" thickBot="1">
      <c r="A41" s="240"/>
      <c r="B41" s="359"/>
      <c r="C41" s="241"/>
      <c r="D41" s="242"/>
      <c r="E41" s="243"/>
      <c r="F41" s="55" t="s">
        <v>62</v>
      </c>
      <c r="G41" s="247">
        <f>SUM(G33:G40)</f>
        <v>1726901.3800000001</v>
      </c>
      <c r="H41" s="247">
        <f>SUM(H33:H40)</f>
        <v>886893.98</v>
      </c>
      <c r="I41" s="242"/>
      <c r="J41" s="247">
        <f>SUM(J33:J40)</f>
        <v>1147010.55</v>
      </c>
      <c r="K41" s="247">
        <f t="shared" ref="K41:M41" si="0">SUM(K33:K40)</f>
        <v>587668.85</v>
      </c>
      <c r="L41" s="248">
        <f t="shared" si="0"/>
        <v>0</v>
      </c>
      <c r="M41" s="248">
        <f t="shared" si="0"/>
        <v>0</v>
      </c>
      <c r="N41" s="248">
        <v>0</v>
      </c>
      <c r="O41" s="244"/>
      <c r="P41" s="245">
        <f>P33</f>
        <v>500000</v>
      </c>
      <c r="Q41" s="248">
        <f t="shared" ref="Q41" si="1">SUM(Q33:Q40)</f>
        <v>0</v>
      </c>
      <c r="R41" s="244"/>
      <c r="S41" s="246"/>
      <c r="T41" s="241"/>
      <c r="U41" s="241"/>
    </row>
    <row r="42" spans="1:21" ht="52" customHeight="1">
      <c r="A42" s="367" t="s">
        <v>343</v>
      </c>
      <c r="B42" s="359"/>
      <c r="C42" s="6">
        <v>1</v>
      </c>
      <c r="D42" s="7" t="s">
        <v>344</v>
      </c>
      <c r="E42" s="8" t="s">
        <v>361</v>
      </c>
      <c r="F42" s="8" t="s">
        <v>345</v>
      </c>
      <c r="G42" s="9">
        <v>126840.05</v>
      </c>
      <c r="H42" s="9">
        <v>95130.04</v>
      </c>
      <c r="I42" s="7" t="s">
        <v>68</v>
      </c>
      <c r="J42" s="9">
        <v>126363.65</v>
      </c>
      <c r="K42" s="9">
        <v>94772.74</v>
      </c>
      <c r="L42" s="9">
        <v>126363.65</v>
      </c>
      <c r="M42" s="18">
        <v>94772.74</v>
      </c>
      <c r="N42" s="18">
        <v>94772.74</v>
      </c>
      <c r="O42" s="8" t="s">
        <v>418</v>
      </c>
      <c r="P42" s="358">
        <f>P41-SUM(M42:M50)</f>
        <v>-65944.070000000065</v>
      </c>
      <c r="Q42" s="230"/>
      <c r="R42" s="230"/>
      <c r="S42" s="237"/>
      <c r="T42" s="6"/>
      <c r="U42" s="6"/>
    </row>
    <row r="43" spans="1:21" ht="80" customHeight="1">
      <c r="A43" s="368"/>
      <c r="B43" s="359"/>
      <c r="C43" s="3">
        <v>2</v>
      </c>
      <c r="D43" s="16" t="s">
        <v>346</v>
      </c>
      <c r="E43" s="15" t="s">
        <v>98</v>
      </c>
      <c r="F43" s="15" t="s">
        <v>99</v>
      </c>
      <c r="G43" s="13">
        <v>95335</v>
      </c>
      <c r="H43" s="13">
        <v>71501.25</v>
      </c>
      <c r="I43" s="16" t="s">
        <v>68</v>
      </c>
      <c r="J43" s="13">
        <v>95335</v>
      </c>
      <c r="K43" s="13">
        <v>71501.25</v>
      </c>
      <c r="L43" s="13">
        <v>95335</v>
      </c>
      <c r="M43" s="13">
        <v>71501.25</v>
      </c>
      <c r="N43" s="13">
        <v>71501.25</v>
      </c>
      <c r="O43" s="331" t="s">
        <v>413</v>
      </c>
      <c r="P43" s="359"/>
      <c r="Q43" s="1"/>
      <c r="R43" s="3" t="s">
        <v>125</v>
      </c>
      <c r="S43" s="3" t="s">
        <v>414</v>
      </c>
      <c r="T43" s="3"/>
      <c r="U43" s="3"/>
    </row>
    <row r="44" spans="1:21" ht="46" customHeight="1">
      <c r="A44" s="368"/>
      <c r="B44" s="359"/>
      <c r="C44" s="3">
        <v>3</v>
      </c>
      <c r="D44" s="16" t="s">
        <v>347</v>
      </c>
      <c r="E44" s="15" t="s">
        <v>362</v>
      </c>
      <c r="F44" s="15" t="s">
        <v>348</v>
      </c>
      <c r="G44" s="13">
        <v>115293.15</v>
      </c>
      <c r="H44" s="13">
        <v>85097.32</v>
      </c>
      <c r="I44" s="16" t="s">
        <v>68</v>
      </c>
      <c r="J44" s="13">
        <v>115292.15</v>
      </c>
      <c r="K44" s="13">
        <v>85097.32</v>
      </c>
      <c r="L44" s="13">
        <v>115293.15</v>
      </c>
      <c r="M44" s="13">
        <v>85097.33</v>
      </c>
      <c r="N44" s="1"/>
      <c r="O44" s="15" t="s">
        <v>419</v>
      </c>
      <c r="P44" s="359"/>
      <c r="Q44" s="1"/>
      <c r="R44" s="1"/>
      <c r="S44" s="1"/>
      <c r="T44" s="3"/>
      <c r="U44" s="3"/>
    </row>
    <row r="45" spans="1:21" ht="43" customHeight="1">
      <c r="A45" s="368"/>
      <c r="B45" s="359"/>
      <c r="C45" s="3">
        <v>4</v>
      </c>
      <c r="D45" s="16" t="s">
        <v>349</v>
      </c>
      <c r="E45" s="15" t="s">
        <v>363</v>
      </c>
      <c r="F45" s="15" t="s">
        <v>350</v>
      </c>
      <c r="G45" s="13">
        <v>196580</v>
      </c>
      <c r="H45" s="13">
        <v>147435</v>
      </c>
      <c r="I45" s="16" t="s">
        <v>20</v>
      </c>
      <c r="J45" s="13">
        <v>196580</v>
      </c>
      <c r="K45" s="13">
        <v>147435</v>
      </c>
      <c r="L45" s="13">
        <v>196580</v>
      </c>
      <c r="M45" s="13">
        <v>147435</v>
      </c>
      <c r="N45" s="1"/>
      <c r="O45" s="15" t="s">
        <v>421</v>
      </c>
      <c r="P45" s="359"/>
      <c r="Q45" s="1"/>
      <c r="R45" s="1"/>
      <c r="S45" s="1"/>
      <c r="T45" s="3"/>
      <c r="U45" s="3"/>
    </row>
    <row r="46" spans="1:21" ht="32" customHeight="1">
      <c r="A46" s="368"/>
      <c r="B46" s="359"/>
      <c r="C46" s="3">
        <v>5</v>
      </c>
      <c r="D46" s="16" t="s">
        <v>351</v>
      </c>
      <c r="E46" s="15" t="s">
        <v>364</v>
      </c>
      <c r="F46" s="15" t="s">
        <v>352</v>
      </c>
      <c r="G46" s="13">
        <v>196960</v>
      </c>
      <c r="H46" s="13">
        <v>147720</v>
      </c>
      <c r="I46" s="16" t="s">
        <v>20</v>
      </c>
      <c r="J46" s="13">
        <v>196960</v>
      </c>
      <c r="K46" s="13">
        <v>147720</v>
      </c>
      <c r="L46" s="17"/>
      <c r="M46" s="17"/>
      <c r="N46" s="1"/>
      <c r="O46" s="1"/>
      <c r="P46" s="359"/>
      <c r="Q46" s="1"/>
      <c r="R46" s="1"/>
      <c r="S46" s="1"/>
      <c r="T46" s="3"/>
      <c r="U46" s="3"/>
    </row>
    <row r="47" spans="1:21" ht="32" customHeight="1">
      <c r="A47" s="368"/>
      <c r="B47" s="359"/>
      <c r="C47" s="3">
        <v>6</v>
      </c>
      <c r="D47" s="16" t="s">
        <v>353</v>
      </c>
      <c r="E47" s="15" t="s">
        <v>365</v>
      </c>
      <c r="F47" s="15" t="s">
        <v>354</v>
      </c>
      <c r="G47" s="13">
        <v>42833</v>
      </c>
      <c r="H47" s="13">
        <v>21416.5</v>
      </c>
      <c r="I47" s="16" t="s">
        <v>68</v>
      </c>
      <c r="J47" s="13">
        <v>42833</v>
      </c>
      <c r="K47" s="13">
        <v>21416.5</v>
      </c>
      <c r="L47" s="13">
        <v>42833</v>
      </c>
      <c r="M47" s="13">
        <v>21416.5</v>
      </c>
      <c r="N47" s="13">
        <v>21416.5</v>
      </c>
      <c r="O47" s="23" t="s">
        <v>395</v>
      </c>
      <c r="P47" s="359"/>
      <c r="Q47" s="1"/>
      <c r="R47" s="270" t="s">
        <v>125</v>
      </c>
      <c r="S47" s="3" t="s">
        <v>394</v>
      </c>
      <c r="T47" s="3"/>
      <c r="U47" s="3"/>
    </row>
    <row r="48" spans="1:21" ht="32" customHeight="1">
      <c r="A48" s="368"/>
      <c r="B48" s="359"/>
      <c r="C48" s="3">
        <v>7</v>
      </c>
      <c r="D48" s="16" t="s">
        <v>355</v>
      </c>
      <c r="E48" s="15" t="s">
        <v>366</v>
      </c>
      <c r="F48" s="15" t="s">
        <v>356</v>
      </c>
      <c r="G48" s="13">
        <v>100892.03</v>
      </c>
      <c r="H48" s="13">
        <v>75669.02</v>
      </c>
      <c r="I48" s="16" t="s">
        <v>49</v>
      </c>
      <c r="J48" s="13">
        <v>100892.03</v>
      </c>
      <c r="K48" s="13">
        <v>75669.02</v>
      </c>
      <c r="L48" s="17"/>
      <c r="M48" s="17"/>
      <c r="N48" s="1"/>
      <c r="O48" s="1"/>
      <c r="P48" s="359"/>
      <c r="Q48" s="1"/>
      <c r="R48" s="1"/>
      <c r="S48" s="1"/>
      <c r="T48" s="3"/>
      <c r="U48" s="3"/>
    </row>
    <row r="49" spans="1:21" ht="32" customHeight="1">
      <c r="A49" s="368"/>
      <c r="B49" s="359"/>
      <c r="C49" s="3">
        <v>8</v>
      </c>
      <c r="D49" s="16" t="s">
        <v>357</v>
      </c>
      <c r="E49" s="15" t="s">
        <v>367</v>
      </c>
      <c r="F49" s="15" t="s">
        <v>358</v>
      </c>
      <c r="G49" s="13">
        <v>100670</v>
      </c>
      <c r="H49" s="13">
        <v>75502.5</v>
      </c>
      <c r="I49" s="16" t="s">
        <v>24</v>
      </c>
      <c r="J49" s="13">
        <v>0</v>
      </c>
      <c r="K49" s="13">
        <v>0</v>
      </c>
      <c r="L49" s="17"/>
      <c r="M49" s="17"/>
      <c r="N49" s="1"/>
      <c r="O49" s="1"/>
      <c r="P49" s="359"/>
      <c r="Q49" s="1"/>
      <c r="R49" s="1"/>
      <c r="S49" s="1"/>
      <c r="T49" s="3"/>
      <c r="U49" s="3"/>
    </row>
    <row r="50" spans="1:21" ht="65" customHeight="1" thickBot="1">
      <c r="A50" s="369"/>
      <c r="B50" s="359"/>
      <c r="C50" s="110">
        <v>9</v>
      </c>
      <c r="D50" s="249" t="s">
        <v>359</v>
      </c>
      <c r="E50" s="123" t="s">
        <v>368</v>
      </c>
      <c r="F50" s="123" t="s">
        <v>360</v>
      </c>
      <c r="G50" s="125">
        <v>194295</v>
      </c>
      <c r="H50" s="125">
        <v>145721.25</v>
      </c>
      <c r="I50" s="249" t="s">
        <v>68</v>
      </c>
      <c r="J50" s="125">
        <v>194295</v>
      </c>
      <c r="K50" s="125">
        <v>145721.25</v>
      </c>
      <c r="L50" s="125">
        <v>194295</v>
      </c>
      <c r="M50" s="125">
        <v>145721.25</v>
      </c>
      <c r="N50" s="113"/>
      <c r="O50" s="332" t="s">
        <v>420</v>
      </c>
      <c r="P50" s="360"/>
      <c r="Q50" s="113"/>
      <c r="R50" s="113"/>
      <c r="S50" s="205"/>
      <c r="T50" s="110"/>
      <c r="U50" s="110"/>
    </row>
    <row r="51" spans="1:21" ht="30" customHeight="1" thickBot="1">
      <c r="A51" s="250"/>
      <c r="B51" s="360"/>
      <c r="C51" s="241"/>
      <c r="D51" s="242"/>
      <c r="E51" s="243"/>
      <c r="F51" s="55" t="s">
        <v>62</v>
      </c>
      <c r="G51" s="247">
        <f>SUM(G42:G50)</f>
        <v>1169698.23</v>
      </c>
      <c r="H51" s="247">
        <f>SUM(H42:H50)</f>
        <v>865192.88</v>
      </c>
      <c r="I51" s="251"/>
      <c r="J51" s="247">
        <f>SUM(J42:J50)</f>
        <v>1068550.83</v>
      </c>
      <c r="K51" s="247">
        <f>SUM(K42:K50)</f>
        <v>789333.08000000007</v>
      </c>
      <c r="L51" s="248">
        <f>SUM(L42:L50)</f>
        <v>770699.8</v>
      </c>
      <c r="M51" s="248">
        <f>SUM(M42:M50)</f>
        <v>565944.07000000007</v>
      </c>
      <c r="N51" s="248">
        <f>SUM(N42:N50)</f>
        <v>187690.49</v>
      </c>
      <c r="O51" s="252"/>
      <c r="P51" s="245">
        <f>P42</f>
        <v>-65944.070000000065</v>
      </c>
      <c r="Q51" s="248">
        <f>SUM(Q42:Q50)</f>
        <v>0</v>
      </c>
      <c r="R51" s="244"/>
      <c r="S51" s="246"/>
      <c r="T51" s="241"/>
      <c r="U51" s="241"/>
    </row>
    <row r="52" spans="1:21" ht="26" customHeight="1" thickBot="1">
      <c r="A52" s="75"/>
      <c r="B52" s="73"/>
      <c r="C52" s="76"/>
      <c r="D52" s="77"/>
      <c r="E52" s="78"/>
      <c r="F52" s="68" t="s">
        <v>118</v>
      </c>
      <c r="G52" s="69">
        <f>SUM(G41,G51)</f>
        <v>2896599.6100000003</v>
      </c>
      <c r="H52" s="69">
        <f>SUM(H41,H51)</f>
        <v>1752086.8599999999</v>
      </c>
      <c r="I52" s="70"/>
      <c r="J52" s="69">
        <f>SUM(J41,J51)</f>
        <v>2215561.38</v>
      </c>
      <c r="K52" s="69">
        <f>SUM(K41,K51)</f>
        <v>1377001.9300000002</v>
      </c>
      <c r="L52" s="71">
        <f>SUM(L41,L51)</f>
        <v>770699.8</v>
      </c>
      <c r="M52" s="71">
        <f>SUM(M41,M51)</f>
        <v>565944.07000000007</v>
      </c>
      <c r="N52" s="71">
        <f>SUM(N41,N51)</f>
        <v>187690.49</v>
      </c>
      <c r="O52" s="72" t="s">
        <v>117</v>
      </c>
      <c r="P52" s="73">
        <f>P51</f>
        <v>-65944.070000000065</v>
      </c>
      <c r="Q52" s="71">
        <f>SUM(Q41,Q51)</f>
        <v>0</v>
      </c>
      <c r="R52" s="307" t="s">
        <v>385</v>
      </c>
      <c r="S52" s="162"/>
      <c r="T52" s="74"/>
      <c r="U52" s="74"/>
    </row>
    <row r="53" spans="1:21" ht="24" customHeight="1" thickBot="1">
      <c r="A53" s="83" t="s">
        <v>119</v>
      </c>
      <c r="B53" s="85"/>
      <c r="C53" s="361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3"/>
    </row>
    <row r="54" spans="1:21" ht="64">
      <c r="A54" s="364" t="s">
        <v>120</v>
      </c>
      <c r="B54" s="358">
        <v>1772000</v>
      </c>
      <c r="C54" s="6">
        <v>1</v>
      </c>
      <c r="D54" s="7" t="s">
        <v>122</v>
      </c>
      <c r="E54" s="8" t="s">
        <v>123</v>
      </c>
      <c r="F54" s="8" t="s">
        <v>124</v>
      </c>
      <c r="G54" s="9">
        <v>114589.67</v>
      </c>
      <c r="H54" s="9">
        <v>114589.67</v>
      </c>
      <c r="I54" s="66" t="s">
        <v>59</v>
      </c>
      <c r="J54" s="18">
        <v>114589.67</v>
      </c>
      <c r="K54" s="18">
        <v>114589.67</v>
      </c>
      <c r="L54" s="18">
        <v>114589.67</v>
      </c>
      <c r="M54" s="18">
        <v>114589.67</v>
      </c>
      <c r="N54" s="179">
        <v>111853.54</v>
      </c>
      <c r="O54" s="8" t="s">
        <v>334</v>
      </c>
      <c r="P54" s="358">
        <f>B54-SUM(N54,N55,N56,Q57)</f>
        <v>807175.18000000017</v>
      </c>
      <c r="Q54" s="9">
        <v>55926.77</v>
      </c>
      <c r="R54" s="253" t="s">
        <v>125</v>
      </c>
      <c r="S54" s="254" t="s">
        <v>126</v>
      </c>
      <c r="T54" s="6">
        <v>2</v>
      </c>
      <c r="U54" s="6" t="s">
        <v>325</v>
      </c>
    </row>
    <row r="55" spans="1:21" ht="64" customHeight="1">
      <c r="A55" s="365"/>
      <c r="B55" s="359"/>
      <c r="C55" s="26">
        <v>2</v>
      </c>
      <c r="D55" s="16" t="s">
        <v>127</v>
      </c>
      <c r="E55" s="15" t="s">
        <v>128</v>
      </c>
      <c r="F55" s="15" t="s">
        <v>129</v>
      </c>
      <c r="G55" s="13">
        <v>289598.37</v>
      </c>
      <c r="H55" s="13">
        <v>289598.37</v>
      </c>
      <c r="I55" s="3" t="s">
        <v>59</v>
      </c>
      <c r="J55" s="17">
        <v>289598.37</v>
      </c>
      <c r="K55" s="17">
        <v>289598.37</v>
      </c>
      <c r="L55" s="17">
        <v>289598.37</v>
      </c>
      <c r="M55" s="17">
        <v>289598.37</v>
      </c>
      <c r="N55" s="17">
        <v>288634.03999999998</v>
      </c>
      <c r="O55" s="15" t="s">
        <v>332</v>
      </c>
      <c r="P55" s="359"/>
      <c r="Q55" s="390">
        <v>288634.03999999998</v>
      </c>
      <c r="R55" s="65" t="s">
        <v>125</v>
      </c>
      <c r="S55" s="201" t="s">
        <v>135</v>
      </c>
      <c r="T55" s="3">
        <v>2</v>
      </c>
      <c r="U55" s="3" t="s">
        <v>325</v>
      </c>
    </row>
    <row r="56" spans="1:21" ht="93" customHeight="1">
      <c r="A56" s="365"/>
      <c r="B56" s="359"/>
      <c r="C56" s="26">
        <v>3</v>
      </c>
      <c r="D56" s="16" t="s">
        <v>130</v>
      </c>
      <c r="E56" s="15" t="s">
        <v>131</v>
      </c>
      <c r="F56" s="15" t="s">
        <v>129</v>
      </c>
      <c r="G56" s="13">
        <v>284352</v>
      </c>
      <c r="H56" s="13">
        <v>284352</v>
      </c>
      <c r="I56" s="3" t="s">
        <v>59</v>
      </c>
      <c r="J56" s="13">
        <v>284352</v>
      </c>
      <c r="K56" s="13">
        <v>284352</v>
      </c>
      <c r="L56" s="17">
        <v>283151.94</v>
      </c>
      <c r="M56" s="17">
        <v>283151.94</v>
      </c>
      <c r="N56" s="12">
        <v>280994.82</v>
      </c>
      <c r="O56" s="15" t="s">
        <v>386</v>
      </c>
      <c r="P56" s="359"/>
      <c r="Q56" s="14"/>
      <c r="R56" s="65" t="s">
        <v>125</v>
      </c>
      <c r="S56" s="200" t="s">
        <v>400</v>
      </c>
      <c r="T56" s="3">
        <v>2</v>
      </c>
      <c r="U56" s="3" t="s">
        <v>325</v>
      </c>
    </row>
    <row r="57" spans="1:21" ht="64" customHeight="1" thickBot="1">
      <c r="A57" s="366"/>
      <c r="B57" s="359"/>
      <c r="C57" s="102">
        <v>4</v>
      </c>
      <c r="D57" s="249" t="s">
        <v>132</v>
      </c>
      <c r="E57" s="123" t="s">
        <v>133</v>
      </c>
      <c r="F57" s="123" t="s">
        <v>129</v>
      </c>
      <c r="G57" s="125">
        <v>284444.2</v>
      </c>
      <c r="H57" s="125">
        <v>284444.2</v>
      </c>
      <c r="I57" s="110" t="s">
        <v>59</v>
      </c>
      <c r="J57" s="111">
        <v>284444.2</v>
      </c>
      <c r="K57" s="111">
        <v>284444.2</v>
      </c>
      <c r="L57" s="111">
        <v>284444.2</v>
      </c>
      <c r="M57" s="111">
        <v>284444.2</v>
      </c>
      <c r="N57" s="111">
        <v>283342.42</v>
      </c>
      <c r="O57" s="123" t="s">
        <v>134</v>
      </c>
      <c r="P57" s="360"/>
      <c r="Q57" s="125">
        <v>283342.42</v>
      </c>
      <c r="R57" s="255" t="s">
        <v>125</v>
      </c>
      <c r="S57" s="256" t="s">
        <v>136</v>
      </c>
      <c r="T57" s="110">
        <v>2</v>
      </c>
      <c r="U57" s="110" t="s">
        <v>325</v>
      </c>
    </row>
    <row r="58" spans="1:21" ht="36" customHeight="1" thickBot="1">
      <c r="A58" s="259"/>
      <c r="B58" s="359"/>
      <c r="C58" s="261"/>
      <c r="D58" s="262"/>
      <c r="E58" s="263"/>
      <c r="F58" s="266" t="s">
        <v>62</v>
      </c>
      <c r="G58" s="267">
        <f>SUM(G54:G57)</f>
        <v>972984.24</v>
      </c>
      <c r="H58" s="267">
        <f>SUM(H54:H57)</f>
        <v>972984.24</v>
      </c>
      <c r="I58" s="268"/>
      <c r="J58" s="269">
        <f>SUM(J54:J57)</f>
        <v>972984.24</v>
      </c>
      <c r="K58" s="269">
        <f>SUM(K54:K57)</f>
        <v>972984.24</v>
      </c>
      <c r="L58" s="269">
        <f>SUM(L54:L57)</f>
        <v>971784.17999999993</v>
      </c>
      <c r="M58" s="269">
        <f>SUM(M54:M57)</f>
        <v>971784.17999999993</v>
      </c>
      <c r="N58" s="269">
        <f>SUM(N54:N57)</f>
        <v>964824.81999999983</v>
      </c>
      <c r="O58" s="266"/>
      <c r="P58" s="260">
        <f>P54</f>
        <v>807175.18000000017</v>
      </c>
      <c r="Q58" s="267">
        <f>SUM(Q54:Q57)</f>
        <v>627903.23</v>
      </c>
      <c r="R58" s="264"/>
      <c r="S58" s="265"/>
      <c r="T58" s="261"/>
      <c r="U58" s="261"/>
    </row>
    <row r="59" spans="1:21" ht="93" customHeight="1">
      <c r="A59" s="367" t="s">
        <v>371</v>
      </c>
      <c r="B59" s="359"/>
      <c r="C59" s="27">
        <v>5</v>
      </c>
      <c r="D59" s="28" t="s">
        <v>372</v>
      </c>
      <c r="E59" s="21" t="s">
        <v>375</v>
      </c>
      <c r="F59" s="21" t="s">
        <v>129</v>
      </c>
      <c r="G59" s="22">
        <v>299498.15999999997</v>
      </c>
      <c r="H59" s="22">
        <v>299498.15999999997</v>
      </c>
      <c r="I59" s="27" t="s">
        <v>68</v>
      </c>
      <c r="J59" s="22">
        <v>299498.15999999997</v>
      </c>
      <c r="K59" s="22">
        <v>299498.15999999997</v>
      </c>
      <c r="L59" s="22">
        <v>299498.15999999997</v>
      </c>
      <c r="M59" s="22">
        <v>299498.15999999997</v>
      </c>
      <c r="N59" s="22">
        <v>299498.15999999997</v>
      </c>
      <c r="O59" s="20" t="s">
        <v>415</v>
      </c>
      <c r="P59" s="358">
        <f>P58-SUM(M59:M61)</f>
        <v>9688.2500000002328</v>
      </c>
      <c r="Q59" s="25"/>
      <c r="R59" s="67"/>
      <c r="S59" s="215"/>
      <c r="T59" s="27"/>
      <c r="U59" s="27"/>
    </row>
    <row r="60" spans="1:21" ht="94" customHeight="1">
      <c r="A60" s="368"/>
      <c r="B60" s="359"/>
      <c r="C60" s="3">
        <v>6</v>
      </c>
      <c r="D60" s="16" t="s">
        <v>373</v>
      </c>
      <c r="E60" s="15" t="s">
        <v>376</v>
      </c>
      <c r="F60" s="15" t="s">
        <v>226</v>
      </c>
      <c r="G60" s="13">
        <v>202392.57</v>
      </c>
      <c r="H60" s="13">
        <v>202392.57</v>
      </c>
      <c r="I60" s="3" t="s">
        <v>68</v>
      </c>
      <c r="J60" s="13">
        <v>202392.57</v>
      </c>
      <c r="K60" s="13">
        <v>202392.57</v>
      </c>
      <c r="L60" s="13">
        <v>202392.57</v>
      </c>
      <c r="M60" s="13">
        <v>202392.57</v>
      </c>
      <c r="N60" s="13">
        <v>202392.57</v>
      </c>
      <c r="O60" s="15" t="s">
        <v>416</v>
      </c>
      <c r="P60" s="359"/>
      <c r="Q60" s="1"/>
      <c r="R60" s="270"/>
      <c r="S60" s="3"/>
      <c r="T60" s="3"/>
      <c r="U60" s="3"/>
    </row>
    <row r="61" spans="1:21" ht="111" customHeight="1" thickBot="1">
      <c r="A61" s="369"/>
      <c r="B61" s="360"/>
      <c r="C61" s="110">
        <v>7</v>
      </c>
      <c r="D61" s="249" t="s">
        <v>374</v>
      </c>
      <c r="E61" s="123" t="s">
        <v>377</v>
      </c>
      <c r="F61" s="123" t="s">
        <v>226</v>
      </c>
      <c r="G61" s="125">
        <v>295596.2</v>
      </c>
      <c r="H61" s="125">
        <v>295596.2</v>
      </c>
      <c r="I61" s="110" t="s">
        <v>68</v>
      </c>
      <c r="J61" s="111">
        <v>295596.2</v>
      </c>
      <c r="K61" s="111">
        <v>295596.2</v>
      </c>
      <c r="L61" s="111">
        <v>295596.2</v>
      </c>
      <c r="M61" s="111">
        <v>295596.2</v>
      </c>
      <c r="N61" s="111"/>
      <c r="O61" s="123" t="s">
        <v>417</v>
      </c>
      <c r="P61" s="360"/>
      <c r="Q61" s="113"/>
      <c r="R61" s="281"/>
      <c r="S61" s="110"/>
      <c r="T61" s="110"/>
      <c r="U61" s="110"/>
    </row>
    <row r="62" spans="1:21" ht="34" customHeight="1" thickBot="1">
      <c r="A62" s="282"/>
      <c r="B62" s="257"/>
      <c r="C62" s="258"/>
      <c r="D62" s="283"/>
      <c r="E62" s="284"/>
      <c r="F62" s="287" t="s">
        <v>62</v>
      </c>
      <c r="G62" s="288">
        <f>SUM(G59:G61)</f>
        <v>797486.92999999993</v>
      </c>
      <c r="H62" s="288">
        <f>SUM(H59:H61)</f>
        <v>797486.92999999993</v>
      </c>
      <c r="I62" s="289"/>
      <c r="J62" s="290">
        <f>SUM(J59:J61)</f>
        <v>797486.92999999993</v>
      </c>
      <c r="K62" s="290">
        <f>SUM(K59:K61)</f>
        <v>797486.92999999993</v>
      </c>
      <c r="L62" s="290">
        <f>SUM(L59:L61)</f>
        <v>797486.92999999993</v>
      </c>
      <c r="M62" s="290">
        <f>SUM(M59:M61)</f>
        <v>797486.92999999993</v>
      </c>
      <c r="N62" s="290">
        <f>SUM(N59:N61)</f>
        <v>501890.73</v>
      </c>
      <c r="O62" s="287"/>
      <c r="P62" s="288">
        <f>P59</f>
        <v>9688.2500000002328</v>
      </c>
      <c r="Q62" s="289">
        <f>SUM(Q59:Q61)</f>
        <v>0</v>
      </c>
      <c r="R62" s="285"/>
      <c r="S62" s="286"/>
      <c r="T62" s="258"/>
      <c r="U62" s="258"/>
    </row>
    <row r="63" spans="1:21" ht="27" customHeight="1" thickBot="1">
      <c r="A63" s="271"/>
      <c r="B63" s="272"/>
      <c r="C63" s="273"/>
      <c r="D63" s="274"/>
      <c r="E63" s="275"/>
      <c r="F63" s="276" t="s">
        <v>137</v>
      </c>
      <c r="G63" s="277">
        <f>SUM(G58,G62)</f>
        <v>1770471.17</v>
      </c>
      <c r="H63" s="277">
        <f>SUM(H58,H62)</f>
        <v>1770471.17</v>
      </c>
      <c r="I63" s="232"/>
      <c r="J63" s="277">
        <f>SUM(J58,J62)</f>
        <v>1770471.17</v>
      </c>
      <c r="K63" s="277">
        <f>SUM(K58,K62)</f>
        <v>1770471.17</v>
      </c>
      <c r="L63" s="278">
        <f>SUM(L58:L62)</f>
        <v>2566758.04</v>
      </c>
      <c r="M63" s="278">
        <f>SUM(M58,M62)</f>
        <v>1769271.1099999999</v>
      </c>
      <c r="N63" s="278">
        <f>SUM(N58,N62)</f>
        <v>1466715.5499999998</v>
      </c>
      <c r="O63" s="279" t="s">
        <v>138</v>
      </c>
      <c r="P63" s="308">
        <f>P62</f>
        <v>9688.2500000002328</v>
      </c>
      <c r="Q63" s="278">
        <f>SUM(Q58,Q62)</f>
        <v>627903.23</v>
      </c>
      <c r="R63" s="307" t="s">
        <v>385</v>
      </c>
      <c r="S63" s="280"/>
      <c r="T63" s="224"/>
      <c r="U63" s="224"/>
    </row>
    <row r="64" spans="1:21" ht="26" customHeight="1" thickBot="1">
      <c r="A64" s="83" t="s">
        <v>139</v>
      </c>
      <c r="B64" s="85"/>
      <c r="C64" s="361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3"/>
    </row>
    <row r="65" spans="1:21" ht="80">
      <c r="A65" s="364" t="s">
        <v>140</v>
      </c>
      <c r="B65" s="358">
        <v>250000</v>
      </c>
      <c r="C65" s="26">
        <v>1</v>
      </c>
      <c r="D65" s="19" t="s">
        <v>141</v>
      </c>
      <c r="E65" s="20" t="s">
        <v>142</v>
      </c>
      <c r="F65" s="20" t="s">
        <v>143</v>
      </c>
      <c r="G65" s="11">
        <v>99961.94</v>
      </c>
      <c r="H65" s="11">
        <v>99961.94</v>
      </c>
      <c r="I65" s="66" t="s">
        <v>204</v>
      </c>
      <c r="J65" s="11">
        <v>99961.94</v>
      </c>
      <c r="K65" s="11">
        <v>99961.94</v>
      </c>
      <c r="L65" s="11">
        <v>0</v>
      </c>
      <c r="M65" s="11">
        <v>0</v>
      </c>
      <c r="N65" s="2"/>
      <c r="O65" s="20" t="s">
        <v>369</v>
      </c>
      <c r="P65" s="358">
        <f>B65-SUM(M65,Q66,M67)</f>
        <v>102568.70000000001</v>
      </c>
      <c r="Q65" s="61"/>
      <c r="R65" s="65" t="s">
        <v>125</v>
      </c>
      <c r="S65" s="201" t="s">
        <v>144</v>
      </c>
      <c r="T65" s="26">
        <v>2</v>
      </c>
      <c r="U65" s="26" t="s">
        <v>325</v>
      </c>
    </row>
    <row r="66" spans="1:21" ht="64">
      <c r="A66" s="365"/>
      <c r="B66" s="359"/>
      <c r="C66" s="26">
        <v>2</v>
      </c>
      <c r="D66" s="19" t="s">
        <v>145</v>
      </c>
      <c r="E66" s="20" t="s">
        <v>146</v>
      </c>
      <c r="F66" s="20" t="s">
        <v>129</v>
      </c>
      <c r="G66" s="11">
        <v>57611.8</v>
      </c>
      <c r="H66" s="11">
        <v>57611.8</v>
      </c>
      <c r="I66" s="3" t="s">
        <v>59</v>
      </c>
      <c r="J66" s="11">
        <v>57611.8</v>
      </c>
      <c r="K66" s="11">
        <v>57611.8</v>
      </c>
      <c r="L66" s="11">
        <v>57611.8</v>
      </c>
      <c r="M66" s="11">
        <v>57611.8</v>
      </c>
      <c r="N66" s="46">
        <v>57271.19</v>
      </c>
      <c r="O66" s="20" t="s">
        <v>331</v>
      </c>
      <c r="P66" s="359"/>
      <c r="Q66" s="13">
        <v>56885.27</v>
      </c>
      <c r="R66" s="65" t="s">
        <v>125</v>
      </c>
      <c r="S66" s="201" t="s">
        <v>147</v>
      </c>
      <c r="T66" s="3">
        <v>2</v>
      </c>
      <c r="U66" s="3" t="s">
        <v>325</v>
      </c>
    </row>
    <row r="67" spans="1:21" ht="97" thickBot="1">
      <c r="A67" s="365"/>
      <c r="B67" s="359"/>
      <c r="C67" s="4">
        <v>3</v>
      </c>
      <c r="D67" s="43" t="s">
        <v>148</v>
      </c>
      <c r="E67" s="44" t="s">
        <v>149</v>
      </c>
      <c r="F67" s="44" t="s">
        <v>129</v>
      </c>
      <c r="G67" s="45">
        <v>90546.03</v>
      </c>
      <c r="H67" s="45">
        <v>90546.03</v>
      </c>
      <c r="I67" s="4" t="s">
        <v>68</v>
      </c>
      <c r="J67" s="45">
        <v>90546.03</v>
      </c>
      <c r="K67" s="45">
        <v>90546.03</v>
      </c>
      <c r="L67" s="45">
        <v>90546.03</v>
      </c>
      <c r="M67" s="45">
        <v>90546.03</v>
      </c>
      <c r="N67" s="45">
        <v>90546.03</v>
      </c>
      <c r="O67" s="44" t="s">
        <v>335</v>
      </c>
      <c r="P67" s="360"/>
      <c r="Q67" s="47"/>
      <c r="R67" s="65" t="s">
        <v>125</v>
      </c>
      <c r="S67" s="202" t="s">
        <v>396</v>
      </c>
      <c r="T67" s="110">
        <v>2</v>
      </c>
      <c r="U67" s="110" t="s">
        <v>325</v>
      </c>
    </row>
    <row r="68" spans="1:21" ht="17" thickBot="1">
      <c r="A68" s="299"/>
      <c r="B68" s="359"/>
      <c r="C68" s="261"/>
      <c r="D68" s="262"/>
      <c r="E68" s="263"/>
      <c r="F68" s="266" t="s">
        <v>62</v>
      </c>
      <c r="G68" s="300">
        <f>SUM(G65:G67)</f>
        <v>248119.77</v>
      </c>
      <c r="H68" s="300">
        <f>SUM(H65:H67)</f>
        <v>248119.77</v>
      </c>
      <c r="I68" s="301"/>
      <c r="J68" s="300">
        <f>SUM(J65:J67)</f>
        <v>248119.77</v>
      </c>
      <c r="K68" s="300">
        <f>SUM(K65:K67)</f>
        <v>248119.77</v>
      </c>
      <c r="L68" s="300">
        <f>SUM(L65:L67)</f>
        <v>148157.83000000002</v>
      </c>
      <c r="M68" s="300">
        <f>SUM(M65:M67)</f>
        <v>148157.83000000002</v>
      </c>
      <c r="N68" s="300">
        <f>SUM(N65:N67)</f>
        <v>147817.22</v>
      </c>
      <c r="O68" s="268" t="s">
        <v>150</v>
      </c>
      <c r="P68" s="260">
        <f>P65</f>
        <v>102568.70000000001</v>
      </c>
      <c r="Q68" s="300">
        <f>SUM(Q65:Q67)</f>
        <v>56885.27</v>
      </c>
      <c r="R68" s="302"/>
      <c r="S68" s="303"/>
      <c r="T68" s="302"/>
      <c r="U68" s="302"/>
    </row>
    <row r="69" spans="1:21" ht="165" customHeight="1" thickBot="1">
      <c r="A69" s="296" t="s">
        <v>382</v>
      </c>
      <c r="B69" s="360"/>
      <c r="C69" s="88">
        <v>4</v>
      </c>
      <c r="D69" s="114" t="s">
        <v>383</v>
      </c>
      <c r="E69" s="148" t="s">
        <v>384</v>
      </c>
      <c r="F69" s="304" t="s">
        <v>226</v>
      </c>
      <c r="G69" s="305">
        <v>99919.1</v>
      </c>
      <c r="H69" s="305">
        <v>99919.1</v>
      </c>
      <c r="I69" s="297" t="s">
        <v>68</v>
      </c>
      <c r="J69" s="305">
        <v>99919.1</v>
      </c>
      <c r="K69" s="305">
        <v>99919.1</v>
      </c>
      <c r="L69" s="305">
        <v>99919.1</v>
      </c>
      <c r="M69" s="305">
        <v>99919.1</v>
      </c>
      <c r="N69" s="305">
        <v>99919.1</v>
      </c>
      <c r="O69" s="304" t="s">
        <v>412</v>
      </c>
      <c r="P69" s="236">
        <f>P68-M69</f>
        <v>2649.6000000000058</v>
      </c>
      <c r="Q69" s="298"/>
      <c r="R69" s="222"/>
      <c r="S69" s="89" t="s">
        <v>411</v>
      </c>
      <c r="T69" s="222"/>
      <c r="U69" s="222"/>
    </row>
    <row r="70" spans="1:21" ht="17" thickBot="1">
      <c r="A70" s="299"/>
      <c r="B70" s="260"/>
      <c r="C70" s="261"/>
      <c r="D70" s="262"/>
      <c r="E70" s="263"/>
      <c r="F70" s="266" t="s">
        <v>62</v>
      </c>
      <c r="G70" s="300">
        <f>G69</f>
        <v>99919.1</v>
      </c>
      <c r="H70" s="300">
        <f>H69</f>
        <v>99919.1</v>
      </c>
      <c r="I70" s="301"/>
      <c r="J70" s="300">
        <f>J69</f>
        <v>99919.1</v>
      </c>
      <c r="K70" s="300">
        <f>K69</f>
        <v>99919.1</v>
      </c>
      <c r="L70" s="300">
        <f>L69</f>
        <v>99919.1</v>
      </c>
      <c r="M70" s="300">
        <f>M69</f>
        <v>99919.1</v>
      </c>
      <c r="N70" s="300">
        <f>N69</f>
        <v>99919.1</v>
      </c>
      <c r="O70" s="268"/>
      <c r="P70" s="260">
        <f>P69</f>
        <v>2649.6000000000058</v>
      </c>
      <c r="Q70" s="306">
        <f>Q69</f>
        <v>0</v>
      </c>
      <c r="R70" s="302"/>
      <c r="S70" s="303"/>
      <c r="T70" s="302"/>
      <c r="U70" s="302"/>
    </row>
    <row r="71" spans="1:21" ht="22" customHeight="1" thickBot="1">
      <c r="A71" s="75"/>
      <c r="B71" s="73"/>
      <c r="C71" s="76"/>
      <c r="D71" s="77"/>
      <c r="E71" s="78"/>
      <c r="F71" s="68" t="s">
        <v>381</v>
      </c>
      <c r="G71" s="69">
        <f>SUM(G68,G70)</f>
        <v>348038.87</v>
      </c>
      <c r="H71" s="69">
        <f>SUM(H68,H70)</f>
        <v>348038.87</v>
      </c>
      <c r="I71" s="79"/>
      <c r="J71" s="69">
        <f>SUM(J68,J70)</f>
        <v>348038.87</v>
      </c>
      <c r="K71" s="69">
        <f>SUM(K68,K70)</f>
        <v>348038.87</v>
      </c>
      <c r="L71" s="69">
        <f>SUM(L68,L70)</f>
        <v>248076.93000000002</v>
      </c>
      <c r="M71" s="69">
        <f>SUM(M68,M70)</f>
        <v>248076.93000000002</v>
      </c>
      <c r="N71" s="69">
        <f>SUM(N68,N70)</f>
        <v>247736.32000000001</v>
      </c>
      <c r="O71" s="72" t="s">
        <v>150</v>
      </c>
      <c r="P71" s="73">
        <f>P70</f>
        <v>2649.6000000000058</v>
      </c>
      <c r="Q71" s="182">
        <f>SUM(Q68,Q70)</f>
        <v>56885.27</v>
      </c>
      <c r="R71" s="307" t="s">
        <v>385</v>
      </c>
      <c r="S71" s="162"/>
      <c r="T71" s="74"/>
      <c r="U71" s="74"/>
    </row>
    <row r="72" spans="1:21" ht="26" customHeight="1" thickBot="1">
      <c r="A72" s="163"/>
      <c r="B72" s="164"/>
      <c r="C72" s="165"/>
      <c r="D72" s="166"/>
      <c r="E72" s="167"/>
      <c r="F72" s="168" t="s">
        <v>151</v>
      </c>
      <c r="G72" s="169">
        <f>SUM(G19,G31,G52,G63,G71)</f>
        <v>8512343.5199999996</v>
      </c>
      <c r="H72" s="169">
        <f>SUM(H19,H31,H52,H63,H71)</f>
        <v>5597924.1900000004</v>
      </c>
      <c r="I72" s="170"/>
      <c r="J72" s="169">
        <f>SUM(J19,J31,J52,J63,J71)</f>
        <v>6792956.8899999997</v>
      </c>
      <c r="K72" s="169">
        <f>SUM(K19,K31,K52,K63,K71)</f>
        <v>4799351.5</v>
      </c>
      <c r="L72" s="171">
        <f>SUM(L19,L31,L52,L63,L71)</f>
        <v>5047512.25</v>
      </c>
      <c r="M72" s="171">
        <f>SUM(M19,M31,M52,M63,M71)</f>
        <v>3339472.7</v>
      </c>
      <c r="N72" s="169">
        <f>SUM(N19,N31,N52,N63,N71)</f>
        <v>2361343.3199999998</v>
      </c>
      <c r="O72" s="177"/>
      <c r="P72" s="164"/>
      <c r="Q72" s="173">
        <f>SUM(Q19,Q31,Q52,Q63,Q71)</f>
        <v>1395706.54</v>
      </c>
      <c r="R72" s="178" t="s">
        <v>385</v>
      </c>
      <c r="S72" s="203"/>
      <c r="T72" s="175"/>
      <c r="U72" s="175"/>
    </row>
    <row r="73" spans="1:21" ht="27" customHeight="1" thickBot="1">
      <c r="A73" s="344" t="s">
        <v>14</v>
      </c>
      <c r="B73" s="345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345"/>
      <c r="P73" s="345"/>
      <c r="Q73" s="345"/>
      <c r="R73" s="345"/>
      <c r="S73" s="345"/>
      <c r="T73" s="188"/>
      <c r="U73" s="188"/>
    </row>
    <row r="74" spans="1:21" ht="24" customHeight="1" thickBot="1">
      <c r="A74" s="346" t="s">
        <v>152</v>
      </c>
      <c r="B74" s="347"/>
      <c r="C74" s="341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3"/>
    </row>
    <row r="75" spans="1:21" ht="163" customHeight="1" thickBot="1">
      <c r="A75" s="33" t="s">
        <v>153</v>
      </c>
      <c r="B75" s="32">
        <v>1167055</v>
      </c>
      <c r="C75" s="27">
        <v>1</v>
      </c>
      <c r="D75" s="28" t="s">
        <v>154</v>
      </c>
      <c r="E75" s="21" t="s">
        <v>155</v>
      </c>
      <c r="F75" s="21" t="s">
        <v>129</v>
      </c>
      <c r="G75" s="22">
        <v>1167019.08</v>
      </c>
      <c r="H75" s="22">
        <v>1167019.08</v>
      </c>
      <c r="I75" s="27" t="s">
        <v>59</v>
      </c>
      <c r="J75" s="22">
        <v>1119867.17</v>
      </c>
      <c r="K75" s="22">
        <v>1119867.17</v>
      </c>
      <c r="L75" s="22">
        <v>1119867.17</v>
      </c>
      <c r="M75" s="22">
        <v>1119867.17</v>
      </c>
      <c r="N75" s="24"/>
      <c r="O75" s="21" t="s">
        <v>156</v>
      </c>
      <c r="P75" s="84">
        <f>B75-M75</f>
        <v>47187.830000000075</v>
      </c>
      <c r="Q75" s="22">
        <v>895893.74</v>
      </c>
      <c r="R75" s="65" t="s">
        <v>125</v>
      </c>
      <c r="S75" s="201" t="s">
        <v>157</v>
      </c>
      <c r="T75" s="88">
        <v>2</v>
      </c>
      <c r="U75" s="88"/>
    </row>
    <row r="76" spans="1:21" ht="22" customHeight="1" thickBot="1">
      <c r="A76" s="86"/>
      <c r="B76" s="82"/>
      <c r="C76" s="76"/>
      <c r="D76" s="78"/>
      <c r="E76" s="78"/>
      <c r="F76" s="68" t="s">
        <v>158</v>
      </c>
      <c r="G76" s="69">
        <f>G75</f>
        <v>1167019.08</v>
      </c>
      <c r="H76" s="69">
        <f>H75</f>
        <v>1167019.08</v>
      </c>
      <c r="I76" s="70"/>
      <c r="J76" s="69">
        <f t="shared" ref="J76:N77" si="2">J75</f>
        <v>1119867.17</v>
      </c>
      <c r="K76" s="69">
        <f t="shared" si="2"/>
        <v>1119867.17</v>
      </c>
      <c r="L76" s="69">
        <f t="shared" si="2"/>
        <v>1119867.17</v>
      </c>
      <c r="M76" s="69">
        <f t="shared" si="2"/>
        <v>1119867.17</v>
      </c>
      <c r="N76" s="69">
        <f t="shared" si="2"/>
        <v>0</v>
      </c>
      <c r="O76" s="72" t="s">
        <v>159</v>
      </c>
      <c r="P76" s="82">
        <f>P75</f>
        <v>47187.830000000075</v>
      </c>
      <c r="Q76" s="69">
        <f>Q75</f>
        <v>895893.74</v>
      </c>
      <c r="R76" s="307" t="s">
        <v>385</v>
      </c>
      <c r="S76" s="162"/>
      <c r="T76" s="224"/>
      <c r="U76" s="224"/>
    </row>
    <row r="77" spans="1:21" ht="35" customHeight="1" thickBot="1">
      <c r="A77" s="193"/>
      <c r="B77" s="194"/>
      <c r="C77" s="185"/>
      <c r="D77" s="195"/>
      <c r="E77" s="195"/>
      <c r="F77" s="168" t="s">
        <v>160</v>
      </c>
      <c r="G77" s="169">
        <f>G76</f>
        <v>1167019.08</v>
      </c>
      <c r="H77" s="169">
        <f>H76</f>
        <v>1167019.08</v>
      </c>
      <c r="I77" s="187"/>
      <c r="J77" s="169">
        <f t="shared" si="2"/>
        <v>1119867.17</v>
      </c>
      <c r="K77" s="169">
        <f t="shared" si="2"/>
        <v>1119867.17</v>
      </c>
      <c r="L77" s="169">
        <f t="shared" si="2"/>
        <v>1119867.17</v>
      </c>
      <c r="M77" s="169">
        <f t="shared" si="2"/>
        <v>1119867.17</v>
      </c>
      <c r="N77" s="169">
        <f t="shared" si="2"/>
        <v>0</v>
      </c>
      <c r="O77" s="172"/>
      <c r="P77" s="178"/>
      <c r="Q77" s="169">
        <f>Q76</f>
        <v>895893.74</v>
      </c>
      <c r="R77" s="178" t="s">
        <v>385</v>
      </c>
      <c r="S77" s="204"/>
      <c r="T77" s="175"/>
      <c r="U77" s="175"/>
    </row>
    <row r="78" spans="1:21" ht="28" customHeight="1" thickBot="1">
      <c r="A78" s="344" t="s">
        <v>16</v>
      </c>
      <c r="B78" s="345"/>
      <c r="C78" s="345"/>
      <c r="D78" s="345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188"/>
      <c r="U78" s="188"/>
    </row>
    <row r="79" spans="1:21" ht="24" customHeight="1" thickBot="1">
      <c r="A79" s="346" t="s">
        <v>161</v>
      </c>
      <c r="B79" s="347"/>
      <c r="C79" s="341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3"/>
    </row>
    <row r="80" spans="1:21" ht="161" customHeight="1" thickBot="1">
      <c r="A80" s="33" t="s">
        <v>162</v>
      </c>
      <c r="B80" s="339">
        <v>170378.64</v>
      </c>
      <c r="C80" s="27">
        <v>1</v>
      </c>
      <c r="D80" s="90" t="s">
        <v>163</v>
      </c>
      <c r="E80" s="90" t="s">
        <v>164</v>
      </c>
      <c r="F80" s="90" t="s">
        <v>165</v>
      </c>
      <c r="G80" s="91">
        <v>99842.3</v>
      </c>
      <c r="H80" s="91">
        <v>99842.3</v>
      </c>
      <c r="I80" s="66" t="s">
        <v>58</v>
      </c>
      <c r="J80" s="91">
        <v>76274.53</v>
      </c>
      <c r="K80" s="91">
        <v>76274.53</v>
      </c>
      <c r="L80" s="91">
        <v>76274.53</v>
      </c>
      <c r="M80" s="91">
        <v>76274.53</v>
      </c>
      <c r="N80" s="24"/>
      <c r="O80" s="90" t="s">
        <v>166</v>
      </c>
      <c r="P80" s="92">
        <f>B80-Q80</f>
        <v>99983.640000000014</v>
      </c>
      <c r="Q80" s="91">
        <v>70395</v>
      </c>
      <c r="R80" s="67" t="s">
        <v>167</v>
      </c>
      <c r="S80" s="89" t="s">
        <v>168</v>
      </c>
      <c r="T80" s="88">
        <v>3</v>
      </c>
      <c r="U80" s="222"/>
    </row>
    <row r="81" spans="1:21" ht="22.5" customHeight="1" thickBot="1">
      <c r="A81" s="93"/>
      <c r="B81" s="350"/>
      <c r="C81" s="30"/>
      <c r="D81" s="30"/>
      <c r="E81" s="95"/>
      <c r="F81" s="99" t="s">
        <v>62</v>
      </c>
      <c r="G81" s="94">
        <f>G80</f>
        <v>99842.3</v>
      </c>
      <c r="H81" s="94">
        <f>H80</f>
        <v>99842.3</v>
      </c>
      <c r="I81" s="97"/>
      <c r="J81" s="98">
        <f>J80</f>
        <v>76274.53</v>
      </c>
      <c r="K81" s="98">
        <f>K80</f>
        <v>76274.53</v>
      </c>
      <c r="L81" s="98">
        <f>L80</f>
        <v>76274.53</v>
      </c>
      <c r="M81" s="98">
        <f>M80</f>
        <v>76274.53</v>
      </c>
      <c r="N81" s="98">
        <f>N80</f>
        <v>0</v>
      </c>
      <c r="O81" s="99" t="s">
        <v>74</v>
      </c>
      <c r="P81" s="98">
        <f>P80</f>
        <v>99983.640000000014</v>
      </c>
      <c r="Q81" s="94">
        <f>Q80</f>
        <v>70395</v>
      </c>
      <c r="R81" s="96"/>
      <c r="S81" s="225"/>
      <c r="T81" s="48"/>
      <c r="U81" s="48"/>
    </row>
    <row r="82" spans="1:21" ht="50.5" customHeight="1">
      <c r="A82" s="351" t="s">
        <v>169</v>
      </c>
      <c r="B82" s="350"/>
      <c r="C82" s="26">
        <v>2</v>
      </c>
      <c r="D82" s="20" t="s">
        <v>170</v>
      </c>
      <c r="E82" s="20" t="s">
        <v>171</v>
      </c>
      <c r="F82" s="20" t="s">
        <v>172</v>
      </c>
      <c r="G82" s="11">
        <v>99375.3</v>
      </c>
      <c r="H82" s="11">
        <v>99375.3</v>
      </c>
      <c r="I82" s="19" t="s">
        <v>24</v>
      </c>
      <c r="J82" s="29">
        <v>0</v>
      </c>
      <c r="K82" s="29">
        <v>0</v>
      </c>
      <c r="L82" s="29">
        <v>0</v>
      </c>
      <c r="M82" s="29">
        <v>0</v>
      </c>
      <c r="N82" s="29"/>
      <c r="O82" s="12"/>
      <c r="P82" s="353">
        <f>P81-SUM(M82:M84)</f>
        <v>99983.640000000014</v>
      </c>
      <c r="Q82" s="12"/>
      <c r="R82" s="2"/>
      <c r="S82" s="38"/>
      <c r="T82" s="2"/>
      <c r="U82" s="2"/>
    </row>
    <row r="83" spans="1:21" ht="64">
      <c r="A83" s="352"/>
      <c r="B83" s="350"/>
      <c r="C83" s="3">
        <v>3</v>
      </c>
      <c r="D83" s="15" t="s">
        <v>173</v>
      </c>
      <c r="E83" s="15" t="s">
        <v>174</v>
      </c>
      <c r="F83" s="15" t="s">
        <v>129</v>
      </c>
      <c r="G83" s="13">
        <v>99909.09</v>
      </c>
      <c r="H83" s="13">
        <v>99909.09</v>
      </c>
      <c r="I83" s="16" t="s">
        <v>175</v>
      </c>
      <c r="J83" s="13">
        <v>37125</v>
      </c>
      <c r="K83" s="13">
        <v>37125</v>
      </c>
      <c r="L83" s="17">
        <v>0</v>
      </c>
      <c r="M83" s="17">
        <v>0</v>
      </c>
      <c r="N83" s="17"/>
      <c r="O83" s="14"/>
      <c r="P83" s="383"/>
      <c r="Q83" s="14"/>
      <c r="R83" s="1"/>
      <c r="S83" s="36"/>
      <c r="T83" s="1"/>
      <c r="U83" s="1"/>
    </row>
    <row r="84" spans="1:21" ht="49" thickBot="1">
      <c r="A84" s="352"/>
      <c r="B84" s="350"/>
      <c r="C84" s="110">
        <v>4</v>
      </c>
      <c r="D84" s="100" t="s">
        <v>176</v>
      </c>
      <c r="E84" s="100" t="s">
        <v>177</v>
      </c>
      <c r="F84" s="100" t="s">
        <v>178</v>
      </c>
      <c r="G84" s="101">
        <v>99995.82</v>
      </c>
      <c r="H84" s="101">
        <v>99995.82</v>
      </c>
      <c r="I84" s="102" t="s">
        <v>179</v>
      </c>
      <c r="J84" s="111">
        <v>0</v>
      </c>
      <c r="K84" s="111">
        <v>0</v>
      </c>
      <c r="L84" s="111">
        <v>0</v>
      </c>
      <c r="M84" s="111">
        <v>0</v>
      </c>
      <c r="N84" s="111"/>
      <c r="O84" s="112"/>
      <c r="P84" s="384"/>
      <c r="Q84" s="112"/>
      <c r="R84" s="113"/>
      <c r="S84" s="205"/>
      <c r="T84" s="113"/>
      <c r="U84" s="113"/>
    </row>
    <row r="85" spans="1:21" ht="23.5" customHeight="1" thickBot="1">
      <c r="A85" s="93"/>
      <c r="B85" s="385"/>
      <c r="C85" s="103"/>
      <c r="D85" s="103"/>
      <c r="E85" s="104"/>
      <c r="F85" s="105" t="s">
        <v>62</v>
      </c>
      <c r="G85" s="106">
        <f>SUM(G82:G84)</f>
        <v>299280.21000000002</v>
      </c>
      <c r="H85" s="106">
        <f>SUM(H82:H84)</f>
        <v>299280.21000000002</v>
      </c>
      <c r="I85" s="107"/>
      <c r="J85" s="108">
        <f>SUM(J82:J84)</f>
        <v>37125</v>
      </c>
      <c r="K85" s="108">
        <f>SUM(K82:K84)</f>
        <v>37125</v>
      </c>
      <c r="L85" s="108">
        <f>SUM(L82:L84)</f>
        <v>0</v>
      </c>
      <c r="M85" s="108">
        <f>SUM(M82:M84)</f>
        <v>0</v>
      </c>
      <c r="N85" s="108">
        <f>SUM(N82:N84)</f>
        <v>0</v>
      </c>
      <c r="O85" s="105" t="s">
        <v>74</v>
      </c>
      <c r="P85" s="108">
        <f>P82</f>
        <v>99983.640000000014</v>
      </c>
      <c r="Q85" s="108">
        <f>SUM(Q82:Q84)</f>
        <v>0</v>
      </c>
      <c r="R85" s="109"/>
      <c r="S85" s="206"/>
      <c r="T85" s="109"/>
      <c r="U85" s="109"/>
    </row>
    <row r="86" spans="1:21" ht="158" customHeight="1" thickBot="1">
      <c r="A86" s="33" t="s">
        <v>180</v>
      </c>
      <c r="B86" s="350"/>
      <c r="C86" s="88">
        <v>5</v>
      </c>
      <c r="D86" s="114" t="s">
        <v>181</v>
      </c>
      <c r="E86" s="115" t="s">
        <v>177</v>
      </c>
      <c r="F86" s="115" t="s">
        <v>182</v>
      </c>
      <c r="G86" s="87">
        <v>99983.64</v>
      </c>
      <c r="H86" s="87">
        <v>99983.64</v>
      </c>
      <c r="I86" s="88" t="s">
        <v>59</v>
      </c>
      <c r="J86" s="87">
        <v>99983.64</v>
      </c>
      <c r="K86" s="87">
        <v>99983.64</v>
      </c>
      <c r="L86" s="87">
        <v>99983.64</v>
      </c>
      <c r="M86" s="87">
        <v>99983.64</v>
      </c>
      <c r="N86" s="116"/>
      <c r="O86" s="100" t="s">
        <v>184</v>
      </c>
      <c r="P86" s="118">
        <f>P85-M86</f>
        <v>0</v>
      </c>
      <c r="Q86" s="291">
        <v>85652.99</v>
      </c>
      <c r="R86" s="117" t="s">
        <v>125</v>
      </c>
      <c r="S86" s="226" t="s">
        <v>183</v>
      </c>
      <c r="T86" s="88">
        <v>3</v>
      </c>
      <c r="U86" s="222"/>
    </row>
    <row r="87" spans="1:21" ht="23.5" customHeight="1" thickBot="1">
      <c r="A87" s="93"/>
      <c r="B87" s="386"/>
      <c r="C87" s="103"/>
      <c r="D87" s="103"/>
      <c r="E87" s="104"/>
      <c r="F87" s="105" t="s">
        <v>62</v>
      </c>
      <c r="G87" s="106">
        <f>G86</f>
        <v>99983.64</v>
      </c>
      <c r="H87" s="106">
        <f>H86</f>
        <v>99983.64</v>
      </c>
      <c r="I87" s="107"/>
      <c r="J87" s="108">
        <f>J86</f>
        <v>99983.64</v>
      </c>
      <c r="K87" s="108">
        <f>K86</f>
        <v>99983.64</v>
      </c>
      <c r="L87" s="108">
        <f>L86</f>
        <v>99983.64</v>
      </c>
      <c r="M87" s="108">
        <f>M86</f>
        <v>99983.64</v>
      </c>
      <c r="N87" s="108">
        <f>N86</f>
        <v>0</v>
      </c>
      <c r="O87" s="105" t="s">
        <v>74</v>
      </c>
      <c r="P87" s="108">
        <f>P86</f>
        <v>0</v>
      </c>
      <c r="Q87" s="292">
        <f>Q86</f>
        <v>85652.99</v>
      </c>
      <c r="R87" s="109"/>
      <c r="S87" s="206"/>
      <c r="T87" s="48"/>
      <c r="U87" s="48"/>
    </row>
    <row r="88" spans="1:21" ht="20" customHeight="1" thickBot="1">
      <c r="A88" s="86"/>
      <c r="B88" s="82"/>
      <c r="C88" s="76"/>
      <c r="D88" s="76"/>
      <c r="E88" s="119"/>
      <c r="F88" s="120" t="s">
        <v>185</v>
      </c>
      <c r="G88" s="82">
        <f>SUM(G81,G85,G87)</f>
        <v>499106.15</v>
      </c>
      <c r="H88" s="82">
        <f>SUM(H81,H85,H87)</f>
        <v>499106.15</v>
      </c>
      <c r="I88" s="121"/>
      <c r="J88" s="122">
        <f>SUM(J81,J85,J87)</f>
        <v>213383.16999999998</v>
      </c>
      <c r="K88" s="122">
        <f>SUM(K81,K85,K87)</f>
        <v>213383.16999999998</v>
      </c>
      <c r="L88" s="122">
        <f>SUM(L81,L85,L87)</f>
        <v>176258.16999999998</v>
      </c>
      <c r="M88" s="122">
        <f>SUM(M81,M85,M87)</f>
        <v>176258.16999999998</v>
      </c>
      <c r="N88" s="122">
        <f>SUM(N81,N85,N87)</f>
        <v>0</v>
      </c>
      <c r="O88" s="120" t="s">
        <v>186</v>
      </c>
      <c r="P88" s="122">
        <f>P87</f>
        <v>0</v>
      </c>
      <c r="Q88" s="122">
        <f>SUM(Q81,Q85,Q87)</f>
        <v>156047.99</v>
      </c>
      <c r="R88" s="307" t="s">
        <v>385</v>
      </c>
      <c r="S88" s="162"/>
      <c r="T88" s="74"/>
      <c r="U88" s="74"/>
    </row>
    <row r="89" spans="1:21" ht="25" customHeight="1" thickBot="1">
      <c r="A89" s="346" t="s">
        <v>187</v>
      </c>
      <c r="B89" s="347"/>
      <c r="C89" s="341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3"/>
    </row>
    <row r="90" spans="1:21" ht="74.5" customHeight="1">
      <c r="A90" s="351" t="s">
        <v>188</v>
      </c>
      <c r="B90" s="339">
        <v>280302</v>
      </c>
      <c r="C90" s="26">
        <v>1</v>
      </c>
      <c r="D90" s="7" t="s">
        <v>189</v>
      </c>
      <c r="E90" s="8" t="s">
        <v>190</v>
      </c>
      <c r="F90" s="10" t="s">
        <v>191</v>
      </c>
      <c r="G90" s="9">
        <v>68310</v>
      </c>
      <c r="H90" s="9">
        <v>68310</v>
      </c>
      <c r="I90" s="6" t="s">
        <v>58</v>
      </c>
      <c r="J90" s="9">
        <v>68310</v>
      </c>
      <c r="K90" s="9">
        <v>68310</v>
      </c>
      <c r="L90" s="9">
        <v>68310</v>
      </c>
      <c r="M90" s="9">
        <v>68310</v>
      </c>
      <c r="N90" s="29"/>
      <c r="O90" s="8" t="s">
        <v>192</v>
      </c>
      <c r="P90" s="353">
        <f>B90-SUM(Q90,Q91)</f>
        <v>112002</v>
      </c>
      <c r="Q90" s="293">
        <v>66330</v>
      </c>
      <c r="R90" s="6" t="s">
        <v>197</v>
      </c>
      <c r="S90" s="207" t="s">
        <v>198</v>
      </c>
      <c r="T90" s="26">
        <v>3</v>
      </c>
      <c r="U90" s="2"/>
    </row>
    <row r="91" spans="1:21" ht="66" customHeight="1" thickBot="1">
      <c r="A91" s="352"/>
      <c r="B91" s="350"/>
      <c r="C91" s="4">
        <v>2</v>
      </c>
      <c r="D91" s="44" t="s">
        <v>193</v>
      </c>
      <c r="E91" s="44" t="s">
        <v>194</v>
      </c>
      <c r="F91" s="123" t="s">
        <v>195</v>
      </c>
      <c r="G91" s="125">
        <v>103950</v>
      </c>
      <c r="H91" s="125">
        <v>103950</v>
      </c>
      <c r="I91" s="110" t="s">
        <v>58</v>
      </c>
      <c r="J91" s="125">
        <v>103950</v>
      </c>
      <c r="K91" s="125">
        <v>103950</v>
      </c>
      <c r="L91" s="125">
        <v>103950</v>
      </c>
      <c r="M91" s="125">
        <v>103950</v>
      </c>
      <c r="N91" s="125"/>
      <c r="O91" s="123" t="s">
        <v>196</v>
      </c>
      <c r="P91" s="383"/>
      <c r="Q91" s="125">
        <v>101970</v>
      </c>
      <c r="R91" s="67" t="s">
        <v>125</v>
      </c>
      <c r="S91" s="202" t="s">
        <v>199</v>
      </c>
      <c r="T91" s="113"/>
      <c r="U91" s="113"/>
    </row>
    <row r="92" spans="1:21" ht="23.5" customHeight="1" thickBot="1">
      <c r="A92" s="93"/>
      <c r="B92" s="350"/>
      <c r="C92" s="30"/>
      <c r="D92" s="30"/>
      <c r="E92" s="95"/>
      <c r="F92" s="105" t="s">
        <v>62</v>
      </c>
      <c r="G92" s="106">
        <f>SUM(G90:G91)</f>
        <v>172260</v>
      </c>
      <c r="H92" s="106">
        <f>SUM(H90:H91)</f>
        <v>172260</v>
      </c>
      <c r="I92" s="107"/>
      <c r="J92" s="108">
        <f>SUM(J90:J91)</f>
        <v>172260</v>
      </c>
      <c r="K92" s="108">
        <f>SUM(K90:K91)</f>
        <v>172260</v>
      </c>
      <c r="L92" s="108">
        <f>SUM(L90:L91)</f>
        <v>172260</v>
      </c>
      <c r="M92" s="108">
        <f>SUM(M90:M91)</f>
        <v>172260</v>
      </c>
      <c r="N92" s="108">
        <f>SUM(N90:N91)</f>
        <v>0</v>
      </c>
      <c r="O92" s="105" t="s">
        <v>74</v>
      </c>
      <c r="P92" s="98">
        <f>P90</f>
        <v>112002</v>
      </c>
      <c r="Q92" s="108">
        <f>SUM(Q90:Q91)</f>
        <v>168300</v>
      </c>
      <c r="R92" s="48"/>
      <c r="S92" s="159"/>
      <c r="T92" s="48"/>
      <c r="U92" s="48"/>
    </row>
    <row r="93" spans="1:21" ht="55" customHeight="1">
      <c r="A93" s="351" t="s">
        <v>200</v>
      </c>
      <c r="B93" s="350"/>
      <c r="C93" s="26">
        <v>3</v>
      </c>
      <c r="D93" s="8" t="s">
        <v>201</v>
      </c>
      <c r="E93" s="8" t="s">
        <v>202</v>
      </c>
      <c r="F93" s="8" t="s">
        <v>203</v>
      </c>
      <c r="G93" s="9">
        <v>45672</v>
      </c>
      <c r="H93" s="9">
        <v>45672</v>
      </c>
      <c r="I93" s="6" t="s">
        <v>204</v>
      </c>
      <c r="J93" s="9">
        <v>45672</v>
      </c>
      <c r="K93" s="9">
        <v>45672</v>
      </c>
      <c r="L93" s="9">
        <v>0</v>
      </c>
      <c r="M93" s="9">
        <v>0</v>
      </c>
      <c r="N93" s="29"/>
      <c r="O93" s="8" t="s">
        <v>205</v>
      </c>
      <c r="P93" s="339">
        <f>P92-SUM(M93:M95)</f>
        <v>112002</v>
      </c>
      <c r="Q93" s="12">
        <v>0</v>
      </c>
      <c r="R93" s="124" t="s">
        <v>125</v>
      </c>
      <c r="S93" s="200" t="s">
        <v>206</v>
      </c>
      <c r="T93" s="2"/>
      <c r="U93" s="2"/>
    </row>
    <row r="94" spans="1:21" ht="46.5" customHeight="1">
      <c r="A94" s="352"/>
      <c r="B94" s="350"/>
      <c r="C94" s="3">
        <v>4</v>
      </c>
      <c r="D94" s="15" t="s">
        <v>207</v>
      </c>
      <c r="E94" s="15" t="s">
        <v>208</v>
      </c>
      <c r="F94" s="15" t="s">
        <v>209</v>
      </c>
      <c r="G94" s="13">
        <v>81840</v>
      </c>
      <c r="H94" s="13">
        <v>81840</v>
      </c>
      <c r="I94" s="16" t="s">
        <v>24</v>
      </c>
      <c r="J94" s="17">
        <v>0</v>
      </c>
      <c r="K94" s="17">
        <v>0</v>
      </c>
      <c r="L94" s="17">
        <v>0</v>
      </c>
      <c r="M94" s="17">
        <v>0</v>
      </c>
      <c r="N94" s="17"/>
      <c r="O94" s="14"/>
      <c r="P94" s="350"/>
      <c r="Q94" s="14">
        <v>0</v>
      </c>
      <c r="R94" s="1"/>
      <c r="S94" s="36"/>
      <c r="T94" s="1"/>
      <c r="U94" s="1"/>
    </row>
    <row r="95" spans="1:21" ht="46" customHeight="1" thickBot="1">
      <c r="A95" s="352"/>
      <c r="B95" s="350"/>
      <c r="C95" s="4">
        <v>5</v>
      </c>
      <c r="D95" s="21" t="s">
        <v>210</v>
      </c>
      <c r="E95" s="21" t="s">
        <v>211</v>
      </c>
      <c r="F95" s="123" t="s">
        <v>212</v>
      </c>
      <c r="G95" s="22">
        <v>91171.85</v>
      </c>
      <c r="H95" s="22">
        <v>91171.85</v>
      </c>
      <c r="I95" s="27" t="s">
        <v>204</v>
      </c>
      <c r="J95" s="46">
        <v>65550.87</v>
      </c>
      <c r="K95" s="46">
        <v>65550.87</v>
      </c>
      <c r="L95" s="46">
        <v>0</v>
      </c>
      <c r="M95" s="46">
        <v>0</v>
      </c>
      <c r="N95" s="46"/>
      <c r="O95" s="123" t="s">
        <v>327</v>
      </c>
      <c r="P95" s="350"/>
      <c r="Q95" s="49">
        <v>0</v>
      </c>
      <c r="R95" s="5"/>
      <c r="S95" s="208"/>
      <c r="T95" s="113"/>
      <c r="U95" s="113"/>
    </row>
    <row r="96" spans="1:21" ht="21.5" customHeight="1" thickBot="1">
      <c r="A96" s="93"/>
      <c r="B96" s="350"/>
      <c r="C96" s="30"/>
      <c r="D96" s="30"/>
      <c r="E96" s="95"/>
      <c r="F96" s="105" t="s">
        <v>62</v>
      </c>
      <c r="G96" s="94">
        <f>SUM(G93:G95)</f>
        <v>218683.85</v>
      </c>
      <c r="H96" s="94">
        <f>SUM(H93:H95)</f>
        <v>218683.85</v>
      </c>
      <c r="I96" s="97"/>
      <c r="J96" s="98">
        <f>SUM(J93:J95)</f>
        <v>111222.87</v>
      </c>
      <c r="K96" s="98">
        <f>SUM(K93:K95)</f>
        <v>111222.87</v>
      </c>
      <c r="L96" s="98">
        <f>SUM(L93:L95)</f>
        <v>0</v>
      </c>
      <c r="M96" s="98">
        <f>SUM(M93:M95)</f>
        <v>0</v>
      </c>
      <c r="N96" s="98">
        <f>SUM(N93:N95)</f>
        <v>0</v>
      </c>
      <c r="O96" s="105" t="s">
        <v>74</v>
      </c>
      <c r="P96" s="98">
        <f>P93</f>
        <v>112002</v>
      </c>
      <c r="Q96" s="98">
        <f>SUM(Q93:Q95)</f>
        <v>0</v>
      </c>
      <c r="R96" s="48"/>
      <c r="S96" s="159"/>
      <c r="T96" s="48"/>
      <c r="U96" s="48"/>
    </row>
    <row r="97" spans="1:21" ht="85" customHeight="1">
      <c r="A97" s="348" t="s">
        <v>213</v>
      </c>
      <c r="B97" s="350"/>
      <c r="C97" s="126">
        <v>6</v>
      </c>
      <c r="D97" s="8" t="s">
        <v>214</v>
      </c>
      <c r="E97" s="8" t="s">
        <v>215</v>
      </c>
      <c r="F97" s="8" t="s">
        <v>216</v>
      </c>
      <c r="G97" s="9">
        <v>81510</v>
      </c>
      <c r="H97" s="9">
        <v>81510</v>
      </c>
      <c r="I97" s="6" t="s">
        <v>204</v>
      </c>
      <c r="J97" s="9">
        <v>65648</v>
      </c>
      <c r="K97" s="9">
        <v>65648</v>
      </c>
      <c r="L97" s="9">
        <v>0</v>
      </c>
      <c r="M97" s="9">
        <v>0</v>
      </c>
      <c r="N97" s="29"/>
      <c r="O97" s="228" t="s">
        <v>326</v>
      </c>
      <c r="P97" s="353">
        <f>P96-SUM(M97:M98)</f>
        <v>112002</v>
      </c>
      <c r="Q97" s="127">
        <v>0</v>
      </c>
      <c r="R97" s="128"/>
      <c r="S97" s="209"/>
      <c r="T97" s="2"/>
      <c r="U97" s="2"/>
    </row>
    <row r="98" spans="1:21" ht="55" customHeight="1" thickBot="1">
      <c r="A98" s="349"/>
      <c r="B98" s="350"/>
      <c r="C98" s="129">
        <v>7</v>
      </c>
      <c r="D98" s="21" t="s">
        <v>217</v>
      </c>
      <c r="E98" s="21" t="s">
        <v>218</v>
      </c>
      <c r="F98" s="123" t="s">
        <v>219</v>
      </c>
      <c r="G98" s="22">
        <v>82051.199999999997</v>
      </c>
      <c r="H98" s="22">
        <v>82051.199999999997</v>
      </c>
      <c r="I98" s="28" t="s">
        <v>204</v>
      </c>
      <c r="J98" s="22">
        <v>44374</v>
      </c>
      <c r="K98" s="22">
        <v>44374</v>
      </c>
      <c r="L98" s="46">
        <v>0</v>
      </c>
      <c r="M98" s="46">
        <v>0</v>
      </c>
      <c r="N98" s="46"/>
      <c r="O98" s="233" t="s">
        <v>336</v>
      </c>
      <c r="P98" s="354"/>
      <c r="Q98" s="130">
        <v>0</v>
      </c>
      <c r="R98" s="131"/>
      <c r="S98" s="210"/>
      <c r="T98" s="113"/>
      <c r="U98" s="113"/>
    </row>
    <row r="99" spans="1:21" ht="22" customHeight="1" thickBot="1">
      <c r="A99" s="93"/>
      <c r="B99" s="340"/>
      <c r="C99" s="132"/>
      <c r="D99" s="132"/>
      <c r="E99" s="133"/>
      <c r="F99" s="105" t="s">
        <v>62</v>
      </c>
      <c r="G99" s="64">
        <f>SUM(G97:G98)</f>
        <v>163561.20000000001</v>
      </c>
      <c r="H99" s="64">
        <f>SUM(H97:H98)</f>
        <v>163561.20000000001</v>
      </c>
      <c r="I99" s="135"/>
      <c r="J99" s="64">
        <f>SUM(J97:J98)</f>
        <v>110022</v>
      </c>
      <c r="K99" s="64">
        <f>SUM(K97:K98)</f>
        <v>110022</v>
      </c>
      <c r="L99" s="64">
        <f>SUM(L97:L98)</f>
        <v>0</v>
      </c>
      <c r="M99" s="64">
        <f>SUM(M97:M98)</f>
        <v>0</v>
      </c>
      <c r="N99" s="64">
        <f>SUM(N97:N98)</f>
        <v>0</v>
      </c>
      <c r="O99" s="136" t="s">
        <v>74</v>
      </c>
      <c r="P99" s="64">
        <f>P97</f>
        <v>112002</v>
      </c>
      <c r="Q99" s="64">
        <f>SUM(Q97:Q98)</f>
        <v>0</v>
      </c>
      <c r="R99" s="137"/>
      <c r="S99" s="211"/>
      <c r="T99" s="48"/>
      <c r="U99" s="48"/>
    </row>
    <row r="100" spans="1:21" ht="26" customHeight="1" thickBot="1">
      <c r="A100" s="86"/>
      <c r="B100" s="82"/>
      <c r="C100" s="138"/>
      <c r="D100" s="138"/>
      <c r="E100" s="139"/>
      <c r="F100" s="120" t="s">
        <v>220</v>
      </c>
      <c r="G100" s="71">
        <f>SUM(G92,G96,G99)</f>
        <v>554505.05000000005</v>
      </c>
      <c r="H100" s="71">
        <f>SUM(H92,H96,H99)</f>
        <v>554505.05000000005</v>
      </c>
      <c r="I100" s="140"/>
      <c r="J100" s="71">
        <f>SUM(J92,J96,J99)</f>
        <v>393504.87</v>
      </c>
      <c r="K100" s="71">
        <f>SUM(K92,K96,K99)</f>
        <v>393504.87</v>
      </c>
      <c r="L100" s="71">
        <f>SUM(L92,L96,L99)</f>
        <v>172260</v>
      </c>
      <c r="M100" s="71">
        <f>SUM(M92,M96,M99)</f>
        <v>172260</v>
      </c>
      <c r="N100" s="71">
        <f>SUM(N92,N96,N99)</f>
        <v>0</v>
      </c>
      <c r="O100" s="72" t="s">
        <v>221</v>
      </c>
      <c r="P100" s="71">
        <f>P99</f>
        <v>112002</v>
      </c>
      <c r="Q100" s="71">
        <f>SUM(Q92,Q96,Q99)</f>
        <v>168300</v>
      </c>
      <c r="R100" s="307" t="s">
        <v>385</v>
      </c>
      <c r="S100" s="212"/>
      <c r="T100" s="74"/>
      <c r="U100" s="74"/>
    </row>
    <row r="101" spans="1:21" ht="26" customHeight="1" thickBot="1">
      <c r="A101" s="346" t="s">
        <v>222</v>
      </c>
      <c r="B101" s="347"/>
      <c r="C101" s="355"/>
      <c r="D101" s="356"/>
      <c r="E101" s="356"/>
      <c r="F101" s="356"/>
      <c r="G101" s="356"/>
      <c r="H101" s="356"/>
      <c r="I101" s="356"/>
      <c r="J101" s="356"/>
      <c r="K101" s="356"/>
      <c r="L101" s="356"/>
      <c r="M101" s="356"/>
      <c r="N101" s="356"/>
      <c r="O101" s="356"/>
      <c r="P101" s="356"/>
      <c r="Q101" s="356"/>
      <c r="R101" s="356"/>
      <c r="S101" s="356"/>
      <c r="T101" s="356"/>
      <c r="U101" s="357"/>
    </row>
    <row r="102" spans="1:21" ht="56" customHeight="1">
      <c r="A102" s="351" t="s">
        <v>223</v>
      </c>
      <c r="B102" s="339">
        <v>524624.9</v>
      </c>
      <c r="C102" s="126">
        <v>1</v>
      </c>
      <c r="D102" s="7" t="s">
        <v>224</v>
      </c>
      <c r="E102" s="8" t="s">
        <v>225</v>
      </c>
      <c r="F102" s="8" t="s">
        <v>226</v>
      </c>
      <c r="G102" s="9">
        <v>298980</v>
      </c>
      <c r="H102" s="9">
        <v>298980</v>
      </c>
      <c r="I102" s="142" t="s">
        <v>58</v>
      </c>
      <c r="J102" s="9">
        <v>289982</v>
      </c>
      <c r="K102" s="9">
        <v>289982</v>
      </c>
      <c r="L102" s="9">
        <v>289982</v>
      </c>
      <c r="M102" s="9">
        <v>289982</v>
      </c>
      <c r="N102" s="29"/>
      <c r="O102" s="143" t="s">
        <v>227</v>
      </c>
      <c r="P102" s="353">
        <f>B102-SUM(Q102:Q103)</f>
        <v>158023.80000000005</v>
      </c>
      <c r="Q102" s="18">
        <v>268013.81</v>
      </c>
      <c r="R102" s="124" t="s">
        <v>125</v>
      </c>
      <c r="S102" s="213" t="s">
        <v>232</v>
      </c>
      <c r="T102" s="26">
        <v>3</v>
      </c>
      <c r="U102" s="2"/>
    </row>
    <row r="103" spans="1:21" ht="94" customHeight="1" thickBot="1">
      <c r="A103" s="352"/>
      <c r="B103" s="350"/>
      <c r="C103" s="129">
        <v>2</v>
      </c>
      <c r="D103" s="44" t="s">
        <v>228</v>
      </c>
      <c r="E103" s="44" t="s">
        <v>229</v>
      </c>
      <c r="F103" s="44" t="s">
        <v>230</v>
      </c>
      <c r="G103" s="22">
        <v>99990</v>
      </c>
      <c r="H103" s="22">
        <v>99990</v>
      </c>
      <c r="I103" s="27" t="s">
        <v>58</v>
      </c>
      <c r="J103" s="22">
        <v>99990</v>
      </c>
      <c r="K103" s="22">
        <v>99990</v>
      </c>
      <c r="L103" s="22">
        <v>99990</v>
      </c>
      <c r="M103" s="22">
        <v>99990</v>
      </c>
      <c r="N103" s="46"/>
      <c r="O103" s="151" t="s">
        <v>231</v>
      </c>
      <c r="P103" s="354"/>
      <c r="Q103" s="22">
        <v>98587.29</v>
      </c>
      <c r="R103" s="145" t="s">
        <v>125</v>
      </c>
      <c r="S103" s="214" t="s">
        <v>233</v>
      </c>
      <c r="T103" s="110">
        <v>3</v>
      </c>
      <c r="U103" s="113"/>
    </row>
    <row r="104" spans="1:21" ht="22" customHeight="1" thickBot="1">
      <c r="A104" s="93"/>
      <c r="B104" s="350"/>
      <c r="C104" s="132"/>
      <c r="D104" s="132"/>
      <c r="E104" s="133"/>
      <c r="F104" s="99" t="s">
        <v>62</v>
      </c>
      <c r="G104" s="64">
        <f>SUM(G102:G103)</f>
        <v>398970</v>
      </c>
      <c r="H104" s="64">
        <f>SUM(H102:H103)</f>
        <v>398970</v>
      </c>
      <c r="I104" s="135"/>
      <c r="J104" s="64">
        <f>SUM(J102:J103)</f>
        <v>389972</v>
      </c>
      <c r="K104" s="64">
        <f>SUM(K102:K103)</f>
        <v>389972</v>
      </c>
      <c r="L104" s="64">
        <f>SUM(L102:L103)</f>
        <v>389972</v>
      </c>
      <c r="M104" s="64">
        <f>SUM(M102:M103)</f>
        <v>389972</v>
      </c>
      <c r="N104" s="64">
        <f>SUM(N102:N103)</f>
        <v>0</v>
      </c>
      <c r="O104" s="136" t="s">
        <v>74</v>
      </c>
      <c r="P104" s="64">
        <f>P102</f>
        <v>158023.80000000005</v>
      </c>
      <c r="Q104" s="64">
        <f>SUM(Q102:Q103)</f>
        <v>366601.1</v>
      </c>
      <c r="R104" s="134"/>
      <c r="S104" s="211"/>
      <c r="T104" s="48"/>
      <c r="U104" s="48"/>
    </row>
    <row r="105" spans="1:21" ht="161" customHeight="1" thickBot="1">
      <c r="A105" s="33" t="s">
        <v>234</v>
      </c>
      <c r="B105" s="350"/>
      <c r="C105" s="27">
        <v>3</v>
      </c>
      <c r="D105" s="21" t="s">
        <v>235</v>
      </c>
      <c r="E105" s="21" t="s">
        <v>236</v>
      </c>
      <c r="F105" s="21" t="s">
        <v>129</v>
      </c>
      <c r="G105" s="22">
        <v>158023.79999999999</v>
      </c>
      <c r="H105" s="22">
        <v>158023.79999999999</v>
      </c>
      <c r="I105" s="27" t="s">
        <v>59</v>
      </c>
      <c r="J105" s="22">
        <v>158023.79999999999</v>
      </c>
      <c r="K105" s="22">
        <v>158023.79999999999</v>
      </c>
      <c r="L105" s="22">
        <v>158023.79999999999</v>
      </c>
      <c r="M105" s="22">
        <v>158023.79999999999</v>
      </c>
      <c r="N105" s="22"/>
      <c r="O105" s="115" t="s">
        <v>237</v>
      </c>
      <c r="P105" s="84">
        <f>P104-M105</f>
        <v>0</v>
      </c>
      <c r="Q105" s="22">
        <v>31604.76</v>
      </c>
      <c r="R105" s="124" t="s">
        <v>125</v>
      </c>
      <c r="S105" s="215" t="s">
        <v>238</v>
      </c>
      <c r="T105" s="102">
        <v>3</v>
      </c>
      <c r="U105" s="223"/>
    </row>
    <row r="106" spans="1:21" ht="22" customHeight="1" thickBot="1">
      <c r="A106" s="93"/>
      <c r="B106" s="340"/>
      <c r="C106" s="30"/>
      <c r="D106" s="30"/>
      <c r="E106" s="95"/>
      <c r="F106" s="99" t="s">
        <v>62</v>
      </c>
      <c r="G106" s="52">
        <f>G105</f>
        <v>158023.79999999999</v>
      </c>
      <c r="H106" s="52">
        <f>H105</f>
        <v>158023.79999999999</v>
      </c>
      <c r="I106" s="51"/>
      <c r="J106" s="52">
        <f>J105</f>
        <v>158023.79999999999</v>
      </c>
      <c r="K106" s="52">
        <f>K105</f>
        <v>158023.79999999999</v>
      </c>
      <c r="L106" s="52">
        <f>L105</f>
        <v>158023.79999999999</v>
      </c>
      <c r="M106" s="52">
        <f>M105</f>
        <v>158023.79999999999</v>
      </c>
      <c r="N106" s="52">
        <f>N105</f>
        <v>0</v>
      </c>
      <c r="O106" s="136" t="s">
        <v>74</v>
      </c>
      <c r="P106" s="52">
        <f>P105</f>
        <v>0</v>
      </c>
      <c r="Q106" s="52">
        <f>Q105</f>
        <v>31604.76</v>
      </c>
      <c r="R106" s="48"/>
      <c r="S106" s="159"/>
      <c r="T106" s="48"/>
      <c r="U106" s="48"/>
    </row>
    <row r="107" spans="1:21" ht="24" customHeight="1" thickBot="1">
      <c r="A107" s="86"/>
      <c r="B107" s="82"/>
      <c r="C107" s="76"/>
      <c r="D107" s="76"/>
      <c r="E107" s="119"/>
      <c r="F107" s="120" t="s">
        <v>239</v>
      </c>
      <c r="G107" s="69">
        <f>SUM(G104,G106)</f>
        <v>556993.80000000005</v>
      </c>
      <c r="H107" s="69">
        <f>SUM(H104,H106)</f>
        <v>556993.80000000005</v>
      </c>
      <c r="I107" s="79"/>
      <c r="J107" s="69">
        <f>SUM(J104,J106)</f>
        <v>547995.80000000005</v>
      </c>
      <c r="K107" s="69">
        <f>SUM(K104,K106)</f>
        <v>547995.80000000005</v>
      </c>
      <c r="L107" s="69">
        <f>SUM(L104,L106)</f>
        <v>547995.80000000005</v>
      </c>
      <c r="M107" s="69">
        <f>SUM(M104,M106)</f>
        <v>547995.80000000005</v>
      </c>
      <c r="N107" s="69">
        <f>SUM(N104,N106)</f>
        <v>0</v>
      </c>
      <c r="O107" s="72" t="s">
        <v>240</v>
      </c>
      <c r="P107" s="69">
        <f>P106</f>
        <v>0</v>
      </c>
      <c r="Q107" s="69">
        <f>SUM(Q104,Q106)</f>
        <v>398205.86</v>
      </c>
      <c r="R107" s="307" t="s">
        <v>385</v>
      </c>
      <c r="S107" s="162"/>
      <c r="T107" s="147"/>
      <c r="U107" s="147"/>
    </row>
    <row r="108" spans="1:21" ht="23" customHeight="1" thickBot="1">
      <c r="A108" s="346" t="s">
        <v>241</v>
      </c>
      <c r="B108" s="347"/>
      <c r="C108" s="341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3"/>
    </row>
    <row r="109" spans="1:21" ht="159" customHeight="1" thickBot="1">
      <c r="A109" s="33" t="s">
        <v>242</v>
      </c>
      <c r="B109" s="339">
        <v>390920.76</v>
      </c>
      <c r="C109" s="27">
        <v>1</v>
      </c>
      <c r="D109" s="90" t="s">
        <v>243</v>
      </c>
      <c r="E109" s="90" t="s">
        <v>244</v>
      </c>
      <c r="F109" s="90" t="s">
        <v>124</v>
      </c>
      <c r="G109" s="91">
        <v>289548</v>
      </c>
      <c r="H109" s="91">
        <v>289548</v>
      </c>
      <c r="I109" s="66" t="s">
        <v>58</v>
      </c>
      <c r="J109" s="91">
        <v>289548</v>
      </c>
      <c r="K109" s="91">
        <v>289548</v>
      </c>
      <c r="L109" s="91">
        <v>289548</v>
      </c>
      <c r="M109" s="91">
        <v>289548</v>
      </c>
      <c r="N109" s="22"/>
      <c r="O109" s="148" t="s">
        <v>245</v>
      </c>
      <c r="P109" s="84">
        <f>B109-Q109</f>
        <v>110410.97000000003</v>
      </c>
      <c r="Q109" s="328">
        <v>280509.78999999998</v>
      </c>
      <c r="R109" s="124" t="s">
        <v>125</v>
      </c>
      <c r="S109" s="215" t="s">
        <v>246</v>
      </c>
      <c r="T109" s="3">
        <v>3</v>
      </c>
      <c r="U109" s="1"/>
    </row>
    <row r="110" spans="1:21" ht="22" customHeight="1" thickBot="1">
      <c r="A110" s="150"/>
      <c r="B110" s="350"/>
      <c r="C110" s="30"/>
      <c r="D110" s="31"/>
      <c r="E110" s="31"/>
      <c r="F110" s="99" t="s">
        <v>62</v>
      </c>
      <c r="G110" s="52">
        <f>G109</f>
        <v>289548</v>
      </c>
      <c r="H110" s="52">
        <f>H109</f>
        <v>289548</v>
      </c>
      <c r="I110" s="51"/>
      <c r="J110" s="52">
        <f>J109</f>
        <v>289548</v>
      </c>
      <c r="K110" s="52">
        <f>K109</f>
        <v>289548</v>
      </c>
      <c r="L110" s="52">
        <f>L109</f>
        <v>289548</v>
      </c>
      <c r="M110" s="52">
        <f>M109</f>
        <v>289548</v>
      </c>
      <c r="N110" s="52">
        <f>N109</f>
        <v>0</v>
      </c>
      <c r="O110" s="136" t="s">
        <v>74</v>
      </c>
      <c r="P110" s="52">
        <f>P109</f>
        <v>110410.97000000003</v>
      </c>
      <c r="Q110" s="64">
        <f>Q109</f>
        <v>280509.78999999998</v>
      </c>
      <c r="R110" s="152"/>
      <c r="S110" s="216"/>
      <c r="T110" s="48"/>
      <c r="U110" s="48"/>
    </row>
    <row r="111" spans="1:21" ht="172" customHeight="1" thickBot="1">
      <c r="A111" s="33" t="s">
        <v>247</v>
      </c>
      <c r="B111" s="350"/>
      <c r="C111" s="27">
        <v>2</v>
      </c>
      <c r="D111" s="90" t="s">
        <v>248</v>
      </c>
      <c r="E111" s="90" t="s">
        <v>249</v>
      </c>
      <c r="F111" s="90" t="s">
        <v>250</v>
      </c>
      <c r="G111" s="91">
        <v>78883.199999999997</v>
      </c>
      <c r="H111" s="91">
        <v>78883.199999999997</v>
      </c>
      <c r="I111" s="153" t="s">
        <v>24</v>
      </c>
      <c r="J111" s="22">
        <v>0</v>
      </c>
      <c r="K111" s="22">
        <v>0</v>
      </c>
      <c r="L111" s="22">
        <v>0</v>
      </c>
      <c r="M111" s="22">
        <v>0</v>
      </c>
      <c r="N111" s="22"/>
      <c r="O111" s="21"/>
      <c r="P111" s="84">
        <f>P110-M111</f>
        <v>110410.97000000003</v>
      </c>
      <c r="Q111" s="149">
        <v>0</v>
      </c>
      <c r="R111" s="67"/>
      <c r="S111" s="215"/>
      <c r="T111" s="1"/>
      <c r="U111" s="1"/>
    </row>
    <row r="112" spans="1:21" ht="26" customHeight="1" thickBot="1">
      <c r="A112" s="154"/>
      <c r="B112" s="350"/>
      <c r="C112" s="51"/>
      <c r="D112" s="155"/>
      <c r="E112" s="155"/>
      <c r="F112" s="54" t="s">
        <v>62</v>
      </c>
      <c r="G112" s="52">
        <f>G111</f>
        <v>78883.199999999997</v>
      </c>
      <c r="H112" s="52">
        <f>H111</f>
        <v>78883.199999999997</v>
      </c>
      <c r="I112" s="51"/>
      <c r="J112" s="52">
        <f>J111</f>
        <v>0</v>
      </c>
      <c r="K112" s="52">
        <f>K111</f>
        <v>0</v>
      </c>
      <c r="L112" s="52">
        <f>L111</f>
        <v>0</v>
      </c>
      <c r="M112" s="52">
        <f>M111</f>
        <v>0</v>
      </c>
      <c r="N112" s="52">
        <f>N111</f>
        <v>0</v>
      </c>
      <c r="O112" s="55" t="s">
        <v>74</v>
      </c>
      <c r="P112" s="52">
        <f>P111</f>
        <v>110410.97000000003</v>
      </c>
      <c r="Q112" s="64">
        <f>Q111</f>
        <v>0</v>
      </c>
      <c r="R112" s="152"/>
      <c r="S112" s="217"/>
      <c r="T112" s="48"/>
      <c r="U112" s="48"/>
    </row>
    <row r="113" spans="1:21" ht="171" customHeight="1" thickBot="1">
      <c r="A113" s="33" t="s">
        <v>251</v>
      </c>
      <c r="B113" s="350"/>
      <c r="C113" s="27">
        <v>3</v>
      </c>
      <c r="D113" s="148" t="s">
        <v>252</v>
      </c>
      <c r="E113" s="148" t="s">
        <v>253</v>
      </c>
      <c r="F113" s="148" t="s">
        <v>129</v>
      </c>
      <c r="G113" s="87">
        <v>110410.97</v>
      </c>
      <c r="H113" s="87">
        <v>110410.97</v>
      </c>
      <c r="I113" s="114" t="s">
        <v>58</v>
      </c>
      <c r="J113" s="87">
        <v>110410.97</v>
      </c>
      <c r="K113" s="87">
        <v>110410.97</v>
      </c>
      <c r="L113" s="87">
        <v>110410.97</v>
      </c>
      <c r="M113" s="87">
        <v>110410.97</v>
      </c>
      <c r="N113" s="22"/>
      <c r="O113" s="148" t="s">
        <v>254</v>
      </c>
      <c r="P113" s="84">
        <f>P112-Q113</f>
        <v>6440.8700000000244</v>
      </c>
      <c r="Q113" s="22">
        <v>103970.1</v>
      </c>
      <c r="R113" s="65" t="s">
        <v>125</v>
      </c>
      <c r="S113" s="215" t="s">
        <v>399</v>
      </c>
      <c r="T113" s="3">
        <v>3</v>
      </c>
      <c r="U113" s="1"/>
    </row>
    <row r="114" spans="1:21" ht="22" customHeight="1" thickBot="1">
      <c r="A114" s="93"/>
      <c r="B114" s="340"/>
      <c r="C114" s="30"/>
      <c r="D114" s="30"/>
      <c r="E114" s="50"/>
      <c r="F114" s="54" t="s">
        <v>62</v>
      </c>
      <c r="G114" s="52">
        <f>G113</f>
        <v>110410.97</v>
      </c>
      <c r="H114" s="52">
        <f>H113</f>
        <v>110410.97</v>
      </c>
      <c r="I114" s="51"/>
      <c r="J114" s="52">
        <f>J113</f>
        <v>110410.97</v>
      </c>
      <c r="K114" s="52">
        <f>K113</f>
        <v>110410.97</v>
      </c>
      <c r="L114" s="52">
        <f>L113</f>
        <v>110410.97</v>
      </c>
      <c r="M114" s="52">
        <f>M113</f>
        <v>110410.97</v>
      </c>
      <c r="N114" s="52">
        <f>N113</f>
        <v>0</v>
      </c>
      <c r="O114" s="55" t="s">
        <v>74</v>
      </c>
      <c r="P114" s="52">
        <f>P113</f>
        <v>6440.8700000000244</v>
      </c>
      <c r="Q114" s="52">
        <f>Q113</f>
        <v>103970.1</v>
      </c>
      <c r="R114" s="156"/>
      <c r="S114" s="159"/>
      <c r="T114" s="48"/>
      <c r="U114" s="48"/>
    </row>
    <row r="115" spans="1:21" ht="20" customHeight="1" thickBot="1">
      <c r="A115" s="157"/>
      <c r="B115" s="74"/>
      <c r="C115" s="76"/>
      <c r="D115" s="76"/>
      <c r="E115" s="119"/>
      <c r="F115" s="120" t="s">
        <v>255</v>
      </c>
      <c r="G115" s="69">
        <f>SUM(G110,G112,G114)</f>
        <v>478842.17000000004</v>
      </c>
      <c r="H115" s="69">
        <f>SUM(H110,H112,H114)</f>
        <v>478842.17000000004</v>
      </c>
      <c r="I115" s="79"/>
      <c r="J115" s="69">
        <f>SUM(J110,J112,J114)</f>
        <v>399958.97</v>
      </c>
      <c r="K115" s="69">
        <f>SUM(K110,K112,K114)</f>
        <v>399958.97</v>
      </c>
      <c r="L115" s="69">
        <f>SUM(L110,L112,L114)</f>
        <v>399958.97</v>
      </c>
      <c r="M115" s="69">
        <f>SUM(M110,M112,M114)</f>
        <v>399958.97</v>
      </c>
      <c r="N115" s="69">
        <f>SUM(N110,N112,N114)</f>
        <v>0</v>
      </c>
      <c r="O115" s="72" t="s">
        <v>256</v>
      </c>
      <c r="P115" s="69">
        <f>P114</f>
        <v>6440.8700000000244</v>
      </c>
      <c r="Q115" s="69">
        <f>SUM(Q110,Q112,Q114)</f>
        <v>384479.89</v>
      </c>
      <c r="R115" s="307" t="s">
        <v>385</v>
      </c>
      <c r="S115" s="162"/>
      <c r="T115" s="220"/>
      <c r="U115" s="220"/>
    </row>
    <row r="116" spans="1:21" ht="36" customHeight="1" thickBot="1">
      <c r="A116" s="174"/>
      <c r="B116" s="175"/>
      <c r="C116" s="176"/>
      <c r="D116" s="175"/>
      <c r="E116" s="175"/>
      <c r="F116" s="177" t="s">
        <v>257</v>
      </c>
      <c r="G116" s="169">
        <f>SUM(G88,G100,G107,G115)</f>
        <v>2089447.1700000004</v>
      </c>
      <c r="H116" s="169">
        <f>SUM(H88,H100,H107,H115)</f>
        <v>2089447.1700000004</v>
      </c>
      <c r="I116" s="178"/>
      <c r="J116" s="169">
        <f>SUM(J88,J100,J107,J115)</f>
        <v>1554842.81</v>
      </c>
      <c r="K116" s="169">
        <f>SUM(K88,K100,K107,K115)</f>
        <v>1554842.81</v>
      </c>
      <c r="L116" s="169">
        <f>SUM(L88,L100,L107,L115)</f>
        <v>1296472.94</v>
      </c>
      <c r="M116" s="169">
        <f>SUM(M88,M100,M107,M115)</f>
        <v>1296472.94</v>
      </c>
      <c r="N116" s="169">
        <f>SUM(N88,N100,N107,N115)</f>
        <v>0</v>
      </c>
      <c r="O116" s="178"/>
      <c r="P116" s="178"/>
      <c r="Q116" s="169">
        <f>SUM(Q88,Q100,Q107,Q115)</f>
        <v>1107033.74</v>
      </c>
      <c r="R116" s="178" t="s">
        <v>385</v>
      </c>
      <c r="S116" s="218"/>
      <c r="T116" s="175"/>
      <c r="U116" s="175"/>
    </row>
    <row r="117" spans="1:21" ht="27" customHeight="1" thickBot="1">
      <c r="A117" s="344" t="s">
        <v>15</v>
      </c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  <c r="N117" s="345"/>
      <c r="O117" s="345"/>
      <c r="P117" s="345"/>
      <c r="Q117" s="345"/>
      <c r="R117" s="345"/>
      <c r="S117" s="345"/>
      <c r="T117" s="188"/>
      <c r="U117" s="188"/>
    </row>
    <row r="118" spans="1:21" ht="24" customHeight="1" thickBot="1">
      <c r="A118" s="346" t="s">
        <v>258</v>
      </c>
      <c r="B118" s="347"/>
      <c r="C118" s="341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3"/>
    </row>
    <row r="119" spans="1:21" ht="96">
      <c r="A119" s="351" t="s">
        <v>259</v>
      </c>
      <c r="B119" s="339">
        <v>750000</v>
      </c>
      <c r="C119" s="26">
        <v>1</v>
      </c>
      <c r="D119" s="8" t="s">
        <v>260</v>
      </c>
      <c r="E119" s="8" t="s">
        <v>261</v>
      </c>
      <c r="F119" s="8" t="s">
        <v>262</v>
      </c>
      <c r="G119" s="9">
        <v>208298.5</v>
      </c>
      <c r="H119" s="9">
        <v>187468.65</v>
      </c>
      <c r="I119" s="6" t="s">
        <v>20</v>
      </c>
      <c r="J119" s="9">
        <v>208298.5</v>
      </c>
      <c r="K119" s="9">
        <v>187468.65</v>
      </c>
      <c r="L119" s="11">
        <v>0</v>
      </c>
      <c r="M119" s="11">
        <v>0</v>
      </c>
      <c r="N119" s="11"/>
      <c r="O119" s="12"/>
      <c r="P119" s="339">
        <f>B119-Q120</f>
        <v>564698.99</v>
      </c>
      <c r="Q119" s="38">
        <v>0</v>
      </c>
      <c r="R119" s="2"/>
      <c r="S119" s="38"/>
      <c r="T119" s="1"/>
      <c r="U119" s="1"/>
    </row>
    <row r="120" spans="1:21" ht="65" thickBot="1">
      <c r="A120" s="352"/>
      <c r="B120" s="350"/>
      <c r="C120" s="27">
        <v>2</v>
      </c>
      <c r="D120" s="44" t="s">
        <v>263</v>
      </c>
      <c r="E120" s="44" t="s">
        <v>264</v>
      </c>
      <c r="F120" s="44" t="s">
        <v>265</v>
      </c>
      <c r="G120" s="22">
        <v>208200</v>
      </c>
      <c r="H120" s="22">
        <v>187380</v>
      </c>
      <c r="I120" s="4" t="s">
        <v>58</v>
      </c>
      <c r="J120" s="22">
        <v>208200</v>
      </c>
      <c r="K120" s="22">
        <v>187380</v>
      </c>
      <c r="L120" s="22">
        <v>205890</v>
      </c>
      <c r="M120" s="22">
        <v>185301.01</v>
      </c>
      <c r="N120" s="22"/>
      <c r="O120" s="44" t="s">
        <v>338</v>
      </c>
      <c r="P120" s="350"/>
      <c r="Q120" s="309">
        <v>185301.01</v>
      </c>
      <c r="R120" s="65" t="s">
        <v>125</v>
      </c>
      <c r="S120" s="215" t="s">
        <v>398</v>
      </c>
      <c r="T120" s="3">
        <v>1</v>
      </c>
      <c r="U120" s="1"/>
    </row>
    <row r="121" spans="1:21" ht="23" customHeight="1" thickBot="1">
      <c r="A121" s="158"/>
      <c r="B121" s="350"/>
      <c r="C121" s="30"/>
      <c r="D121" s="30"/>
      <c r="E121" s="95"/>
      <c r="F121" s="54" t="s">
        <v>62</v>
      </c>
      <c r="G121" s="52">
        <f>SUM(G119:G120)</f>
        <v>416498.5</v>
      </c>
      <c r="H121" s="52">
        <f>SUM(H119:H120)</f>
        <v>374848.65</v>
      </c>
      <c r="I121" s="51"/>
      <c r="J121" s="52">
        <f>SUM(J119:J120)</f>
        <v>416498.5</v>
      </c>
      <c r="K121" s="52">
        <f>SUM(K119:K120)</f>
        <v>374848.65</v>
      </c>
      <c r="L121" s="52">
        <f>SUM(L119:L120)</f>
        <v>205890</v>
      </c>
      <c r="M121" s="52">
        <f>SUM(M119:M120)</f>
        <v>185301.01</v>
      </c>
      <c r="N121" s="52">
        <f>SUM(N119:N120)</f>
        <v>0</v>
      </c>
      <c r="O121" s="55" t="s">
        <v>74</v>
      </c>
      <c r="P121" s="53">
        <f>P119</f>
        <v>564698.99</v>
      </c>
      <c r="Q121" s="52">
        <f>SUM(Q119:Q120)</f>
        <v>185301.01</v>
      </c>
      <c r="R121" s="156"/>
      <c r="S121" s="159"/>
      <c r="T121" s="48"/>
      <c r="U121" s="48"/>
    </row>
    <row r="122" spans="1:21" ht="49" customHeight="1">
      <c r="A122" s="351" t="s">
        <v>266</v>
      </c>
      <c r="B122" s="350"/>
      <c r="C122" s="26">
        <v>3</v>
      </c>
      <c r="D122" s="20" t="s">
        <v>267</v>
      </c>
      <c r="E122" s="20" t="s">
        <v>268</v>
      </c>
      <c r="F122" s="20" t="s">
        <v>269</v>
      </c>
      <c r="G122" s="11">
        <v>271744.93</v>
      </c>
      <c r="H122" s="11">
        <v>244570.43</v>
      </c>
      <c r="I122" s="26" t="s">
        <v>68</v>
      </c>
      <c r="J122" s="11">
        <v>271744.93</v>
      </c>
      <c r="K122" s="11">
        <v>244570.43</v>
      </c>
      <c r="L122" s="11">
        <v>271744.93</v>
      </c>
      <c r="M122" s="11">
        <v>244570.43</v>
      </c>
      <c r="N122" s="11"/>
      <c r="O122" s="20" t="s">
        <v>370</v>
      </c>
      <c r="P122" s="339">
        <f>P121-SUM(M122:M125)</f>
        <v>320128.56</v>
      </c>
      <c r="Q122" s="38">
        <v>0</v>
      </c>
      <c r="R122" s="2"/>
      <c r="S122" s="38"/>
      <c r="T122" s="3">
        <v>1</v>
      </c>
      <c r="U122" s="1"/>
    </row>
    <row r="123" spans="1:21" ht="42" customHeight="1">
      <c r="A123" s="352"/>
      <c r="B123" s="350"/>
      <c r="C123" s="26">
        <v>4</v>
      </c>
      <c r="D123" s="15" t="s">
        <v>270</v>
      </c>
      <c r="E123" s="15" t="s">
        <v>271</v>
      </c>
      <c r="F123" s="15" t="s">
        <v>272</v>
      </c>
      <c r="G123" s="13">
        <v>277600</v>
      </c>
      <c r="H123" s="13">
        <v>249840</v>
      </c>
      <c r="I123" s="3" t="s">
        <v>20</v>
      </c>
      <c r="J123" s="13">
        <v>277600</v>
      </c>
      <c r="K123" s="13">
        <v>249840</v>
      </c>
      <c r="L123" s="11">
        <v>0</v>
      </c>
      <c r="M123" s="11">
        <v>0</v>
      </c>
      <c r="N123" s="11"/>
      <c r="O123" s="12"/>
      <c r="P123" s="350"/>
      <c r="Q123" s="38">
        <v>0</v>
      </c>
      <c r="R123" s="2"/>
      <c r="S123" s="38"/>
      <c r="T123" s="3">
        <v>1</v>
      </c>
      <c r="U123" s="1"/>
    </row>
    <row r="124" spans="1:21" ht="98" customHeight="1">
      <c r="A124" s="352"/>
      <c r="B124" s="350"/>
      <c r="C124" s="26">
        <v>5</v>
      </c>
      <c r="D124" s="15" t="s">
        <v>273</v>
      </c>
      <c r="E124" s="15" t="s">
        <v>261</v>
      </c>
      <c r="F124" s="15" t="s">
        <v>262</v>
      </c>
      <c r="G124" s="13">
        <v>208298.5</v>
      </c>
      <c r="H124" s="13">
        <v>187468.65</v>
      </c>
      <c r="I124" s="3" t="s">
        <v>20</v>
      </c>
      <c r="J124" s="13">
        <v>208298.5</v>
      </c>
      <c r="K124" s="13">
        <v>187468.65</v>
      </c>
      <c r="L124" s="11">
        <v>0</v>
      </c>
      <c r="M124" s="11">
        <v>0</v>
      </c>
      <c r="N124" s="11"/>
      <c r="O124" s="12"/>
      <c r="P124" s="350"/>
      <c r="Q124" s="38">
        <v>0</v>
      </c>
      <c r="R124" s="2"/>
      <c r="S124" s="38"/>
      <c r="T124" s="3">
        <v>1</v>
      </c>
      <c r="U124" s="1"/>
    </row>
    <row r="125" spans="1:21" ht="66" customHeight="1" thickBot="1">
      <c r="A125" s="352"/>
      <c r="B125" s="350"/>
      <c r="C125" s="27">
        <v>6</v>
      </c>
      <c r="D125" s="44" t="s">
        <v>274</v>
      </c>
      <c r="E125" s="44" t="s">
        <v>275</v>
      </c>
      <c r="F125" s="44" t="s">
        <v>276</v>
      </c>
      <c r="G125" s="45">
        <v>247547.64</v>
      </c>
      <c r="H125" s="45">
        <v>222792.88</v>
      </c>
      <c r="I125" s="43" t="s">
        <v>24</v>
      </c>
      <c r="J125" s="22">
        <v>0</v>
      </c>
      <c r="K125" s="22">
        <v>0</v>
      </c>
      <c r="L125" s="22">
        <v>0</v>
      </c>
      <c r="M125" s="22">
        <v>0</v>
      </c>
      <c r="N125" s="22"/>
      <c r="O125" s="146"/>
      <c r="P125" s="350"/>
      <c r="Q125" s="61">
        <v>0</v>
      </c>
      <c r="R125" s="25"/>
      <c r="S125" s="61"/>
      <c r="T125" s="1"/>
      <c r="U125" s="1"/>
    </row>
    <row r="126" spans="1:21" ht="23" customHeight="1" thickBot="1">
      <c r="A126" s="158"/>
      <c r="B126" s="350"/>
      <c r="C126" s="30"/>
      <c r="D126" s="30"/>
      <c r="E126" s="95"/>
      <c r="F126" s="54" t="s">
        <v>62</v>
      </c>
      <c r="G126" s="52">
        <f>SUM(G122:G125)</f>
        <v>1005191.07</v>
      </c>
      <c r="H126" s="52">
        <f>SUM(H122:H125)</f>
        <v>904671.96</v>
      </c>
      <c r="I126" s="51"/>
      <c r="J126" s="52">
        <f>SUM(J122:J125)</f>
        <v>757643.42999999993</v>
      </c>
      <c r="K126" s="52">
        <f>SUM(K122:K125)</f>
        <v>681879.08</v>
      </c>
      <c r="L126" s="52">
        <f>SUM(L122:L125)</f>
        <v>271744.93</v>
      </c>
      <c r="M126" s="52">
        <f>SUM(M122:M125)</f>
        <v>244570.43</v>
      </c>
      <c r="N126" s="52">
        <f>SUM(N122:N125)</f>
        <v>0</v>
      </c>
      <c r="O126" s="55" t="s">
        <v>74</v>
      </c>
      <c r="P126" s="53">
        <f>P122</f>
        <v>320128.56</v>
      </c>
      <c r="Q126" s="52">
        <f>SUM(Q122:Q125)</f>
        <v>0</v>
      </c>
      <c r="R126" s="156"/>
      <c r="S126" s="219"/>
      <c r="T126" s="48"/>
      <c r="U126" s="48"/>
    </row>
    <row r="127" spans="1:21" ht="61" customHeight="1">
      <c r="A127" s="351" t="s">
        <v>277</v>
      </c>
      <c r="B127" s="350"/>
      <c r="C127" s="26">
        <v>7</v>
      </c>
      <c r="D127" s="160" t="s">
        <v>278</v>
      </c>
      <c r="E127" s="20" t="s">
        <v>279</v>
      </c>
      <c r="F127" s="20" t="s">
        <v>280</v>
      </c>
      <c r="G127" s="22">
        <v>277165</v>
      </c>
      <c r="H127" s="22">
        <v>249448.5</v>
      </c>
      <c r="I127" s="26" t="s">
        <v>20</v>
      </c>
      <c r="J127" s="22">
        <v>277165</v>
      </c>
      <c r="K127" s="13">
        <v>249448.5</v>
      </c>
      <c r="L127" s="11">
        <v>0</v>
      </c>
      <c r="M127" s="11">
        <v>0</v>
      </c>
      <c r="N127" s="11"/>
      <c r="O127" s="12"/>
      <c r="P127" s="339">
        <f>P126-Q129</f>
        <v>233278.56</v>
      </c>
      <c r="Q127" s="38">
        <v>0</v>
      </c>
      <c r="R127" s="2"/>
      <c r="S127" s="38"/>
      <c r="T127" s="3">
        <v>1</v>
      </c>
      <c r="U127" s="1"/>
    </row>
    <row r="128" spans="1:21" ht="51" customHeight="1" thickBot="1">
      <c r="A128" s="352"/>
      <c r="B128" s="350"/>
      <c r="C128" s="26">
        <v>8</v>
      </c>
      <c r="D128" s="160" t="s">
        <v>283</v>
      </c>
      <c r="E128" s="20" t="s">
        <v>281</v>
      </c>
      <c r="F128" s="12" t="s">
        <v>282</v>
      </c>
      <c r="G128" s="13">
        <v>276542.46000000002</v>
      </c>
      <c r="H128" s="13">
        <v>248888.21</v>
      </c>
      <c r="I128" s="26" t="s">
        <v>20</v>
      </c>
      <c r="J128" s="13">
        <v>276542.46000000002</v>
      </c>
      <c r="K128" s="13">
        <v>248888.21</v>
      </c>
      <c r="L128" s="11">
        <v>0</v>
      </c>
      <c r="M128" s="11">
        <v>0</v>
      </c>
      <c r="N128" s="11"/>
      <c r="O128" s="12"/>
      <c r="P128" s="350"/>
      <c r="Q128" s="38">
        <v>0</v>
      </c>
      <c r="R128" s="2"/>
      <c r="S128" s="38"/>
      <c r="T128" s="3">
        <v>1</v>
      </c>
      <c r="U128" s="1"/>
    </row>
    <row r="129" spans="1:21" ht="43" customHeight="1" thickBot="1">
      <c r="A129" s="352"/>
      <c r="B129" s="350"/>
      <c r="C129" s="27">
        <v>9</v>
      </c>
      <c r="D129" s="144" t="s">
        <v>284</v>
      </c>
      <c r="E129" s="21" t="s">
        <v>271</v>
      </c>
      <c r="F129" s="21" t="s">
        <v>272</v>
      </c>
      <c r="G129" s="45">
        <v>277650</v>
      </c>
      <c r="H129" s="45">
        <v>249885</v>
      </c>
      <c r="I129" s="27" t="s">
        <v>68</v>
      </c>
      <c r="J129" s="45">
        <v>277650</v>
      </c>
      <c r="K129" s="13">
        <v>249885</v>
      </c>
      <c r="L129" s="45">
        <v>277650</v>
      </c>
      <c r="M129" s="13">
        <v>249885</v>
      </c>
      <c r="N129" s="22"/>
      <c r="O129" s="8" t="s">
        <v>379</v>
      </c>
      <c r="P129" s="340"/>
      <c r="Q129" s="329">
        <v>86850</v>
      </c>
      <c r="R129" s="65" t="s">
        <v>125</v>
      </c>
      <c r="S129" s="215" t="s">
        <v>407</v>
      </c>
      <c r="T129" s="3">
        <v>1</v>
      </c>
      <c r="U129" s="1"/>
    </row>
    <row r="130" spans="1:21" ht="23" customHeight="1" thickBot="1">
      <c r="A130" s="158"/>
      <c r="B130" s="340"/>
      <c r="C130" s="30"/>
      <c r="D130" s="30"/>
      <c r="E130" s="95"/>
      <c r="F130" s="54" t="s">
        <v>62</v>
      </c>
      <c r="G130" s="52">
        <f>SUM(G127:G129)</f>
        <v>831357.46</v>
      </c>
      <c r="H130" s="52">
        <f>SUM(H127:H129)</f>
        <v>748221.71</v>
      </c>
      <c r="I130" s="51"/>
      <c r="J130" s="52">
        <f t="shared" ref="J130:N130" si="3">SUM(J127:J129)</f>
        <v>831357.46</v>
      </c>
      <c r="K130" s="52">
        <f t="shared" si="3"/>
        <v>748221.71</v>
      </c>
      <c r="L130" s="52">
        <f t="shared" si="3"/>
        <v>277650</v>
      </c>
      <c r="M130" s="52">
        <f>SUM(M127:M129)</f>
        <v>249885</v>
      </c>
      <c r="N130" s="52">
        <f t="shared" si="3"/>
        <v>0</v>
      </c>
      <c r="O130" s="55" t="s">
        <v>74</v>
      </c>
      <c r="P130" s="53">
        <f>P127</f>
        <v>233278.56</v>
      </c>
      <c r="Q130" s="161">
        <f>SUM(Q127:Q129)</f>
        <v>86850</v>
      </c>
      <c r="R130" s="48"/>
      <c r="S130" s="159"/>
      <c r="T130" s="48"/>
      <c r="U130" s="48"/>
    </row>
    <row r="131" spans="1:21" ht="26" customHeight="1" thickBot="1">
      <c r="A131" s="141"/>
      <c r="B131" s="81"/>
      <c r="C131" s="76"/>
      <c r="D131" s="76"/>
      <c r="E131" s="119"/>
      <c r="F131" s="72" t="s">
        <v>285</v>
      </c>
      <c r="G131" s="69">
        <f>SUM(G121,G126,G130)</f>
        <v>2253047.0299999998</v>
      </c>
      <c r="H131" s="69">
        <f>SUM(H121,H126,H130)</f>
        <v>2027742.3199999998</v>
      </c>
      <c r="I131" s="79"/>
      <c r="J131" s="69">
        <f>SUM(J130,J126,J121)</f>
        <v>2005499.39</v>
      </c>
      <c r="K131" s="69">
        <f t="shared" ref="K131:N131" si="4">SUM(K121,K126,K130)</f>
        <v>1804949.44</v>
      </c>
      <c r="L131" s="69">
        <f>SUM(L121,L126,L130)</f>
        <v>755284.92999999993</v>
      </c>
      <c r="M131" s="69">
        <f t="shared" si="4"/>
        <v>679756.44</v>
      </c>
      <c r="N131" s="69">
        <f t="shared" si="4"/>
        <v>0</v>
      </c>
      <c r="O131" s="72" t="s">
        <v>286</v>
      </c>
      <c r="P131" s="73">
        <f>P130</f>
        <v>233278.56</v>
      </c>
      <c r="Q131" s="182">
        <f>SUM(Q121,Q126,Q130)</f>
        <v>272151.01</v>
      </c>
      <c r="R131" s="307" t="s">
        <v>385</v>
      </c>
      <c r="S131" s="162"/>
      <c r="T131" s="220"/>
      <c r="U131" s="220"/>
    </row>
    <row r="132" spans="1:21" ht="25" customHeight="1" thickBot="1">
      <c r="A132" s="346" t="s">
        <v>287</v>
      </c>
      <c r="B132" s="347"/>
      <c r="C132" s="341"/>
      <c r="D132" s="342"/>
      <c r="E132" s="342"/>
      <c r="F132" s="342"/>
      <c r="G132" s="342"/>
      <c r="H132" s="342"/>
      <c r="I132" s="342"/>
      <c r="J132" s="342"/>
      <c r="K132" s="342"/>
      <c r="L132" s="342"/>
      <c r="M132" s="342"/>
      <c r="N132" s="342"/>
      <c r="O132" s="342"/>
      <c r="P132" s="342"/>
      <c r="Q132" s="342"/>
      <c r="R132" s="342"/>
      <c r="S132" s="342"/>
      <c r="T132" s="342"/>
      <c r="U132" s="343"/>
    </row>
    <row r="133" spans="1:21" ht="70" customHeight="1">
      <c r="A133" s="351" t="s">
        <v>288</v>
      </c>
      <c r="B133" s="339">
        <v>1200000</v>
      </c>
      <c r="C133" s="26">
        <v>1</v>
      </c>
      <c r="D133" s="143" t="s">
        <v>289</v>
      </c>
      <c r="E133" s="143" t="s">
        <v>290</v>
      </c>
      <c r="F133" s="8" t="s">
        <v>291</v>
      </c>
      <c r="G133" s="9">
        <v>331888.24</v>
      </c>
      <c r="H133" s="9">
        <v>298699.42</v>
      </c>
      <c r="I133" s="66" t="s">
        <v>58</v>
      </c>
      <c r="J133" s="18">
        <v>331888.24</v>
      </c>
      <c r="K133" s="18">
        <v>298699.42</v>
      </c>
      <c r="L133" s="18">
        <v>331888.24</v>
      </c>
      <c r="M133" s="18">
        <v>298699.42</v>
      </c>
      <c r="N133" s="11"/>
      <c r="O133" s="8" t="s">
        <v>292</v>
      </c>
      <c r="P133" s="339">
        <f>B133-SUM(Q133:Q134)</f>
        <v>607923.08000000007</v>
      </c>
      <c r="Q133" s="179">
        <v>298631.92</v>
      </c>
      <c r="R133" s="124" t="s">
        <v>125</v>
      </c>
      <c r="S133" s="215" t="s">
        <v>293</v>
      </c>
      <c r="T133" s="3">
        <v>1</v>
      </c>
      <c r="U133" s="1"/>
    </row>
    <row r="134" spans="1:21" ht="47" customHeight="1" thickBot="1">
      <c r="A134" s="352"/>
      <c r="B134" s="350"/>
      <c r="C134" s="27">
        <v>2</v>
      </c>
      <c r="D134" s="44" t="s">
        <v>294</v>
      </c>
      <c r="E134" s="44" t="s">
        <v>295</v>
      </c>
      <c r="F134" s="49" t="s">
        <v>296</v>
      </c>
      <c r="G134" s="22">
        <v>326201</v>
      </c>
      <c r="H134" s="22">
        <v>293580.90000000002</v>
      </c>
      <c r="I134" s="110" t="s">
        <v>58</v>
      </c>
      <c r="J134" s="24">
        <v>326201</v>
      </c>
      <c r="K134" s="24">
        <v>293580.90000000002</v>
      </c>
      <c r="L134" s="24">
        <v>326201</v>
      </c>
      <c r="M134" s="24">
        <v>293580.90000000002</v>
      </c>
      <c r="N134" s="22"/>
      <c r="O134" s="21" t="s">
        <v>297</v>
      </c>
      <c r="P134" s="350"/>
      <c r="Q134" s="46">
        <v>293445</v>
      </c>
      <c r="R134" s="180" t="s">
        <v>299</v>
      </c>
      <c r="S134" s="202" t="s">
        <v>298</v>
      </c>
      <c r="T134" s="3">
        <v>1</v>
      </c>
      <c r="U134" s="1"/>
    </row>
    <row r="135" spans="1:21" ht="21" customHeight="1" thickBot="1">
      <c r="A135" s="158"/>
      <c r="B135" s="350"/>
      <c r="C135" s="30"/>
      <c r="D135" s="30"/>
      <c r="E135" s="95"/>
      <c r="F135" s="54" t="s">
        <v>62</v>
      </c>
      <c r="G135" s="52">
        <f>SUM(G133:G134)</f>
        <v>658089.24</v>
      </c>
      <c r="H135" s="52">
        <f>SUM(H133:H134)</f>
        <v>592280.32000000007</v>
      </c>
      <c r="I135" s="229"/>
      <c r="J135" s="52">
        <f>SUM(J133:J134)</f>
        <v>658089.24</v>
      </c>
      <c r="K135" s="52">
        <f>SUM(K133:K134)</f>
        <v>592280.32000000007</v>
      </c>
      <c r="L135" s="52">
        <f>SUM(L133:L134)</f>
        <v>658089.24</v>
      </c>
      <c r="M135" s="52">
        <f>SUM(M133:M134)</f>
        <v>592280.32000000007</v>
      </c>
      <c r="N135" s="52">
        <f>SUM(N133:N134)</f>
        <v>0</v>
      </c>
      <c r="O135" s="55" t="s">
        <v>74</v>
      </c>
      <c r="P135" s="53">
        <f>P133</f>
        <v>607923.08000000007</v>
      </c>
      <c r="Q135" s="181">
        <f>SUM(Q133:Q134)</f>
        <v>592076.91999999993</v>
      </c>
      <c r="R135" s="48"/>
      <c r="S135" s="159"/>
      <c r="T135" s="48"/>
      <c r="U135" s="48"/>
    </row>
    <row r="136" spans="1:21" ht="84" customHeight="1">
      <c r="A136" s="351" t="s">
        <v>300</v>
      </c>
      <c r="B136" s="350"/>
      <c r="C136" s="26">
        <v>3</v>
      </c>
      <c r="D136" s="20" t="s">
        <v>301</v>
      </c>
      <c r="E136" s="20" t="s">
        <v>302</v>
      </c>
      <c r="F136" s="20" t="s">
        <v>303</v>
      </c>
      <c r="G136" s="11">
        <v>331006.95</v>
      </c>
      <c r="H136" s="11">
        <v>297906.26</v>
      </c>
      <c r="I136" s="19" t="s">
        <v>304</v>
      </c>
      <c r="J136" s="11">
        <v>0</v>
      </c>
      <c r="K136" s="11">
        <v>0</v>
      </c>
      <c r="L136" s="11">
        <v>0</v>
      </c>
      <c r="M136" s="11">
        <v>0</v>
      </c>
      <c r="N136" s="11"/>
      <c r="O136" s="12"/>
      <c r="P136" s="339">
        <f>P135-SUM(M136:M137)</f>
        <v>607923.08000000007</v>
      </c>
      <c r="Q136" s="38">
        <v>0</v>
      </c>
      <c r="R136" s="2"/>
      <c r="S136" s="38"/>
      <c r="T136" s="1"/>
      <c r="U136" s="1"/>
    </row>
    <row r="137" spans="1:21" ht="49" thickBot="1">
      <c r="A137" s="352"/>
      <c r="B137" s="350"/>
      <c r="C137" s="27">
        <v>4</v>
      </c>
      <c r="D137" s="44" t="s">
        <v>305</v>
      </c>
      <c r="E137" s="44" t="s">
        <v>306</v>
      </c>
      <c r="F137" s="44" t="s">
        <v>307</v>
      </c>
      <c r="G137" s="22">
        <v>304200</v>
      </c>
      <c r="H137" s="22">
        <v>273780</v>
      </c>
      <c r="I137" s="4" t="s">
        <v>49</v>
      </c>
      <c r="J137" s="22">
        <v>0</v>
      </c>
      <c r="K137" s="22">
        <v>0</v>
      </c>
      <c r="L137" s="22">
        <v>0</v>
      </c>
      <c r="M137" s="22">
        <v>0</v>
      </c>
      <c r="N137" s="22"/>
      <c r="O137" s="146"/>
      <c r="P137" s="350"/>
      <c r="Q137" s="61">
        <v>0</v>
      </c>
      <c r="R137" s="25"/>
      <c r="S137" s="61"/>
      <c r="T137" s="1"/>
      <c r="U137" s="1"/>
    </row>
    <row r="138" spans="1:21" ht="26" customHeight="1" thickBot="1">
      <c r="A138" s="158"/>
      <c r="B138" s="350"/>
      <c r="C138" s="30"/>
      <c r="D138" s="30"/>
      <c r="E138" s="95"/>
      <c r="F138" s="54" t="s">
        <v>62</v>
      </c>
      <c r="G138" s="52">
        <f>SUM(G136:G137)</f>
        <v>635206.94999999995</v>
      </c>
      <c r="H138" s="52">
        <f>SUM(H136:H137)</f>
        <v>571686.26</v>
      </c>
      <c r="I138" s="51"/>
      <c r="J138" s="52">
        <f>SUM(J136:J137)</f>
        <v>0</v>
      </c>
      <c r="K138" s="52">
        <f>SUM(K136:K137)</f>
        <v>0</v>
      </c>
      <c r="L138" s="52">
        <f>SUM(L136:L137)</f>
        <v>0</v>
      </c>
      <c r="M138" s="52">
        <f>SUM(M136:M137)</f>
        <v>0</v>
      </c>
      <c r="N138" s="52">
        <f>SUM(N136:N137)</f>
        <v>0</v>
      </c>
      <c r="O138" s="55" t="s">
        <v>74</v>
      </c>
      <c r="P138" s="53">
        <f>P136</f>
        <v>607923.08000000007</v>
      </c>
      <c r="Q138" s="52">
        <f>SUM(Q136:Q137)</f>
        <v>0</v>
      </c>
      <c r="R138" s="48"/>
      <c r="S138" s="159"/>
      <c r="T138" s="48"/>
      <c r="U138" s="48"/>
    </row>
    <row r="139" spans="1:21" ht="48">
      <c r="A139" s="351" t="s">
        <v>308</v>
      </c>
      <c r="B139" s="350"/>
      <c r="C139" s="26">
        <v>5</v>
      </c>
      <c r="D139" s="20" t="s">
        <v>309</v>
      </c>
      <c r="E139" s="20" t="s">
        <v>306</v>
      </c>
      <c r="F139" s="20" t="s">
        <v>310</v>
      </c>
      <c r="G139" s="11">
        <v>304200</v>
      </c>
      <c r="H139" s="11">
        <v>273780</v>
      </c>
      <c r="I139" s="26" t="s">
        <v>58</v>
      </c>
      <c r="J139" s="11">
        <v>304200</v>
      </c>
      <c r="K139" s="11">
        <v>273780</v>
      </c>
      <c r="L139" s="11">
        <v>304200</v>
      </c>
      <c r="M139" s="11">
        <v>273780</v>
      </c>
      <c r="N139" s="11"/>
      <c r="O139" s="20" t="s">
        <v>311</v>
      </c>
      <c r="P139" s="339">
        <f>P138-SUM(Q139:Q140)</f>
        <v>338463.08000000007</v>
      </c>
      <c r="Q139" s="9">
        <v>269460</v>
      </c>
      <c r="R139" s="124" t="s">
        <v>125</v>
      </c>
      <c r="S139" s="200" t="s">
        <v>312</v>
      </c>
      <c r="T139" s="3">
        <v>1</v>
      </c>
      <c r="U139" s="1"/>
    </row>
    <row r="140" spans="1:21" ht="79" customHeight="1" thickBot="1">
      <c r="A140" s="352"/>
      <c r="B140" s="350"/>
      <c r="C140" s="27">
        <v>6</v>
      </c>
      <c r="D140" s="21" t="s">
        <v>313</v>
      </c>
      <c r="E140" s="21" t="s">
        <v>302</v>
      </c>
      <c r="F140" s="21" t="s">
        <v>303</v>
      </c>
      <c r="G140" s="22">
        <v>331006.95</v>
      </c>
      <c r="H140" s="22">
        <v>297906.26</v>
      </c>
      <c r="I140" s="28" t="s">
        <v>24</v>
      </c>
      <c r="J140" s="22">
        <v>0</v>
      </c>
      <c r="K140" s="22">
        <v>0</v>
      </c>
      <c r="L140" s="22">
        <v>0</v>
      </c>
      <c r="M140" s="22">
        <v>0</v>
      </c>
      <c r="N140" s="22"/>
      <c r="O140" s="146"/>
      <c r="P140" s="340"/>
      <c r="Q140" s="61">
        <v>0</v>
      </c>
      <c r="R140" s="5"/>
      <c r="S140" s="61"/>
      <c r="T140" s="1"/>
      <c r="U140" s="1"/>
    </row>
    <row r="141" spans="1:21" ht="24" customHeight="1" thickBot="1">
      <c r="A141" s="158"/>
      <c r="B141" s="350"/>
      <c r="C141" s="30"/>
      <c r="D141" s="30"/>
      <c r="E141" s="95"/>
      <c r="F141" s="54" t="s">
        <v>62</v>
      </c>
      <c r="G141" s="52">
        <f>SUM(G139:G140)</f>
        <v>635206.94999999995</v>
      </c>
      <c r="H141" s="52">
        <f>SUM(H139:H140)</f>
        <v>571686.26</v>
      </c>
      <c r="I141" s="51"/>
      <c r="J141" s="52">
        <f>SUM(J139:J140)</f>
        <v>304200</v>
      </c>
      <c r="K141" s="52">
        <f>SUM(K139:K140)</f>
        <v>273780</v>
      </c>
      <c r="L141" s="52">
        <f>SUM(L139:L140)</f>
        <v>304200</v>
      </c>
      <c r="M141" s="52">
        <f>SUM(M139:M140)</f>
        <v>273780</v>
      </c>
      <c r="N141" s="52">
        <f>SUM(N139:N140)</f>
        <v>0</v>
      </c>
      <c r="O141" s="55" t="s">
        <v>74</v>
      </c>
      <c r="P141" s="53">
        <f>P139</f>
        <v>338463.08000000007</v>
      </c>
      <c r="Q141" s="52">
        <f>SUM(Q139:Q140)</f>
        <v>269460</v>
      </c>
      <c r="R141" s="48"/>
      <c r="S141" s="159"/>
      <c r="T141" s="48"/>
      <c r="U141" s="48"/>
    </row>
    <row r="142" spans="1:21" ht="98" customHeight="1" thickBot="1">
      <c r="A142" s="33" t="s">
        <v>314</v>
      </c>
      <c r="B142" s="350"/>
      <c r="C142" s="27">
        <v>7</v>
      </c>
      <c r="D142" s="90" t="s">
        <v>315</v>
      </c>
      <c r="E142" s="90" t="s">
        <v>302</v>
      </c>
      <c r="F142" s="90" t="s">
        <v>303</v>
      </c>
      <c r="G142" s="91">
        <v>333311.65999999997</v>
      </c>
      <c r="H142" s="91">
        <v>299980.5</v>
      </c>
      <c r="I142" s="153" t="s">
        <v>58</v>
      </c>
      <c r="J142" s="91">
        <v>333311.65999999997</v>
      </c>
      <c r="K142" s="91">
        <v>299980.5</v>
      </c>
      <c r="L142" s="91">
        <v>326215.33</v>
      </c>
      <c r="M142" s="91">
        <v>293593.8</v>
      </c>
      <c r="N142" s="22"/>
      <c r="O142" s="330" t="s">
        <v>316</v>
      </c>
      <c r="P142" s="32">
        <f>P141-Q142</f>
        <v>44869.280000000086</v>
      </c>
      <c r="Q142" s="309">
        <v>293593.8</v>
      </c>
      <c r="R142" s="25"/>
      <c r="S142" s="61"/>
      <c r="T142" s="3">
        <v>1</v>
      </c>
      <c r="U142" s="1"/>
    </row>
    <row r="143" spans="1:21" ht="22" customHeight="1" thickBot="1">
      <c r="A143" s="158"/>
      <c r="B143" s="340"/>
      <c r="C143" s="30"/>
      <c r="D143" s="30"/>
      <c r="E143" s="95"/>
      <c r="F143" s="54" t="s">
        <v>62</v>
      </c>
      <c r="G143" s="52">
        <f>G142</f>
        <v>333311.65999999997</v>
      </c>
      <c r="H143" s="52">
        <f>H142</f>
        <v>299980.5</v>
      </c>
      <c r="I143" s="51"/>
      <c r="J143" s="52">
        <f>J142</f>
        <v>333311.65999999997</v>
      </c>
      <c r="K143" s="52">
        <f>K142</f>
        <v>299980.5</v>
      </c>
      <c r="L143" s="52">
        <f>L142</f>
        <v>326215.33</v>
      </c>
      <c r="M143" s="52">
        <f>M142</f>
        <v>293593.8</v>
      </c>
      <c r="N143" s="52">
        <f>N142</f>
        <v>0</v>
      </c>
      <c r="O143" s="55" t="s">
        <v>74</v>
      </c>
      <c r="P143" s="53">
        <f>P142</f>
        <v>44869.280000000086</v>
      </c>
      <c r="Q143" s="52">
        <f>Q142</f>
        <v>293593.8</v>
      </c>
      <c r="R143" s="156"/>
      <c r="S143" s="159"/>
      <c r="T143" s="48"/>
      <c r="U143" s="48"/>
    </row>
    <row r="144" spans="1:21" ht="24" customHeight="1" thickBot="1">
      <c r="A144" s="141"/>
      <c r="B144" s="81"/>
      <c r="C144" s="76"/>
      <c r="D144" s="76"/>
      <c r="E144" s="119"/>
      <c r="F144" s="72" t="s">
        <v>317</v>
      </c>
      <c r="G144" s="69">
        <f>SUM(G135,G138,G141,G143)</f>
        <v>2261814.7999999998</v>
      </c>
      <c r="H144" s="69">
        <f>SUM(H135,H138,H141,H143)</f>
        <v>2035633.34</v>
      </c>
      <c r="I144" s="79"/>
      <c r="J144" s="69">
        <f t="shared" ref="J144:L144" si="5">SUM(J135,J138,J141,J143)</f>
        <v>1295600.8999999999</v>
      </c>
      <c r="K144" s="69">
        <f t="shared" si="5"/>
        <v>1166040.82</v>
      </c>
      <c r="L144" s="69">
        <f t="shared" si="5"/>
        <v>1288504.57</v>
      </c>
      <c r="M144" s="69">
        <f>SUM(M135,M138,M141,M143)</f>
        <v>1159654.1200000001</v>
      </c>
      <c r="N144" s="69">
        <f>SUM(N135,N138,N141,N143)</f>
        <v>0</v>
      </c>
      <c r="O144" s="72" t="s">
        <v>318</v>
      </c>
      <c r="P144" s="73">
        <f>P143</f>
        <v>44869.280000000086</v>
      </c>
      <c r="Q144" s="182">
        <f>SUM(Q135,Q138,Q141,Q143)</f>
        <v>1155130.72</v>
      </c>
      <c r="R144" s="307" t="s">
        <v>385</v>
      </c>
      <c r="S144" s="162"/>
      <c r="T144" s="220"/>
      <c r="U144" s="220"/>
    </row>
    <row r="145" spans="1:21" ht="41" customHeight="1" thickBot="1">
      <c r="A145" s="183"/>
      <c r="B145" s="184"/>
      <c r="C145" s="185"/>
      <c r="D145" s="185"/>
      <c r="E145" s="186"/>
      <c r="F145" s="177" t="s">
        <v>319</v>
      </c>
      <c r="G145" s="169">
        <f>SUM(G131,G144)</f>
        <v>4514861.83</v>
      </c>
      <c r="H145" s="169">
        <f>SUM(H131,H144)</f>
        <v>4063375.66</v>
      </c>
      <c r="I145" s="187"/>
      <c r="J145" s="169">
        <f t="shared" ref="J145:N145" si="6">SUM(J131,J144)</f>
        <v>3301100.29</v>
      </c>
      <c r="K145" s="169">
        <f t="shared" si="6"/>
        <v>2970990.26</v>
      </c>
      <c r="L145" s="169">
        <f t="shared" si="6"/>
        <v>2043789.5</v>
      </c>
      <c r="M145" s="169">
        <f t="shared" si="6"/>
        <v>1839410.56</v>
      </c>
      <c r="N145" s="169">
        <f t="shared" si="6"/>
        <v>0</v>
      </c>
      <c r="O145" s="178"/>
      <c r="P145" s="164"/>
      <c r="Q145" s="173">
        <f t="shared" ref="Q145" si="7">SUM(Q131,Q144)</f>
        <v>1427281.73</v>
      </c>
      <c r="R145" s="178" t="s">
        <v>385</v>
      </c>
      <c r="S145" s="204"/>
      <c r="T145" s="175"/>
      <c r="U145" s="175"/>
    </row>
    <row r="146" spans="1:21" ht="22" customHeight="1" thickBo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61"/>
      <c r="R146" s="25"/>
      <c r="S146" s="61"/>
      <c r="T146" s="1"/>
      <c r="U146" s="1"/>
    </row>
    <row r="147" spans="1:21" ht="55" customHeight="1" thickBot="1">
      <c r="A147" s="197" t="s">
        <v>320</v>
      </c>
      <c r="B147" s="227">
        <f>SUM(B5,B21,B33,B54,B65,B75,B80,B90,B102,B109,B119,B133)</f>
        <v>8215281.2999999998</v>
      </c>
      <c r="C147" s="189"/>
      <c r="D147" s="188"/>
      <c r="E147" s="188"/>
      <c r="F147" s="197" t="s">
        <v>320</v>
      </c>
      <c r="G147" s="190">
        <f>SUM(G72,G77,G116,G145)</f>
        <v>16283671.6</v>
      </c>
      <c r="H147" s="190">
        <f>SUM(H72,H77,H116,H145)</f>
        <v>12917766.100000001</v>
      </c>
      <c r="I147" s="191"/>
      <c r="J147" s="190">
        <f t="shared" ref="J147:N147" si="8">SUM(J72,J77,J116,J145)</f>
        <v>12768767.16</v>
      </c>
      <c r="K147" s="190">
        <f t="shared" si="8"/>
        <v>10445051.74</v>
      </c>
      <c r="L147" s="190">
        <f t="shared" si="8"/>
        <v>9507641.8599999994</v>
      </c>
      <c r="M147" s="190">
        <f t="shared" si="8"/>
        <v>7595223.370000001</v>
      </c>
      <c r="N147" s="190">
        <f t="shared" si="8"/>
        <v>2361343.3199999998</v>
      </c>
      <c r="O147" s="191"/>
      <c r="P147" s="191"/>
      <c r="Q147" s="196">
        <f t="shared" ref="Q147" si="9">SUM(Q72,Q77,Q116,Q145)</f>
        <v>4825915.75</v>
      </c>
      <c r="R147" s="310" t="s">
        <v>385</v>
      </c>
      <c r="S147" s="192"/>
      <c r="T147" s="188"/>
      <c r="U147" s="188"/>
    </row>
  </sheetData>
  <autoFilter ref="A2:U145" xr:uid="{00000000-0009-0000-0000-000000000000}"/>
  <mergeCells count="77">
    <mergeCell ref="A20:B20"/>
    <mergeCell ref="A21:A22"/>
    <mergeCell ref="P21:P22"/>
    <mergeCell ref="A33:A40"/>
    <mergeCell ref="P33:P40"/>
    <mergeCell ref="A24:A25"/>
    <mergeCell ref="P24:P25"/>
    <mergeCell ref="C32:U32"/>
    <mergeCell ref="C79:U79"/>
    <mergeCell ref="A89:B89"/>
    <mergeCell ref="A90:A91"/>
    <mergeCell ref="P90:P91"/>
    <mergeCell ref="C89:U89"/>
    <mergeCell ref="A79:B79"/>
    <mergeCell ref="A82:A84"/>
    <mergeCell ref="P82:P84"/>
    <mergeCell ref="B80:B87"/>
    <mergeCell ref="A78:S78"/>
    <mergeCell ref="P5:P14"/>
    <mergeCell ref="A5:A14"/>
    <mergeCell ref="A1:U1"/>
    <mergeCell ref="A3:U3"/>
    <mergeCell ref="C4:U4"/>
    <mergeCell ref="A4:B4"/>
    <mergeCell ref="A65:A67"/>
    <mergeCell ref="P65:P67"/>
    <mergeCell ref="A74:B74"/>
    <mergeCell ref="A73:S73"/>
    <mergeCell ref="B21:B30"/>
    <mergeCell ref="B33:B51"/>
    <mergeCell ref="A42:A50"/>
    <mergeCell ref="C74:U74"/>
    <mergeCell ref="C20:U20"/>
    <mergeCell ref="C64:U64"/>
    <mergeCell ref="C53:U53"/>
    <mergeCell ref="A54:A57"/>
    <mergeCell ref="P54:P57"/>
    <mergeCell ref="P59:P61"/>
    <mergeCell ref="A59:A61"/>
    <mergeCell ref="B54:B61"/>
    <mergeCell ref="B65:B69"/>
    <mergeCell ref="P42:P50"/>
    <mergeCell ref="A139:A140"/>
    <mergeCell ref="P139:P140"/>
    <mergeCell ref="B133:B143"/>
    <mergeCell ref="A132:B132"/>
    <mergeCell ref="B119:B130"/>
    <mergeCell ref="A133:A134"/>
    <mergeCell ref="P133:P134"/>
    <mergeCell ref="C132:U132"/>
    <mergeCell ref="A119:A120"/>
    <mergeCell ref="P119:P120"/>
    <mergeCell ref="A122:A125"/>
    <mergeCell ref="P122:P125"/>
    <mergeCell ref="A127:A129"/>
    <mergeCell ref="P127:P129"/>
    <mergeCell ref="A136:A137"/>
    <mergeCell ref="P136:P137"/>
    <mergeCell ref="A118:B118"/>
    <mergeCell ref="B109:B114"/>
    <mergeCell ref="C118:U118"/>
    <mergeCell ref="A16:A17"/>
    <mergeCell ref="B5:B18"/>
    <mergeCell ref="P16:P17"/>
    <mergeCell ref="C108:U108"/>
    <mergeCell ref="A117:S117"/>
    <mergeCell ref="A108:B108"/>
    <mergeCell ref="A97:A98"/>
    <mergeCell ref="B90:B99"/>
    <mergeCell ref="A101:B101"/>
    <mergeCell ref="A102:A103"/>
    <mergeCell ref="P102:P103"/>
    <mergeCell ref="B102:B106"/>
    <mergeCell ref="C101:U101"/>
    <mergeCell ref="P97:P98"/>
    <mergeCell ref="A93:A95"/>
    <mergeCell ref="P93:P95"/>
  </mergeCells>
  <hyperlinks>
    <hyperlink ref="R54" r:id="rId1" xr:uid="{00000000-0004-0000-0000-000000000000}"/>
    <hyperlink ref="R55" r:id="rId2" xr:uid="{00000000-0004-0000-0000-000001000000}"/>
    <hyperlink ref="R57" r:id="rId3" xr:uid="{00000000-0004-0000-0000-000002000000}"/>
    <hyperlink ref="R65" r:id="rId4" xr:uid="{00000000-0004-0000-0000-000003000000}"/>
    <hyperlink ref="R66" r:id="rId5" xr:uid="{00000000-0004-0000-0000-000004000000}"/>
    <hyperlink ref="R75" r:id="rId6" xr:uid="{00000000-0004-0000-0000-000005000000}"/>
    <hyperlink ref="R80" r:id="rId7" xr:uid="{00000000-0004-0000-0000-000006000000}"/>
    <hyperlink ref="R86" r:id="rId8" xr:uid="{00000000-0004-0000-0000-000007000000}"/>
    <hyperlink ref="R91" r:id="rId9" xr:uid="{00000000-0004-0000-0000-000008000000}"/>
    <hyperlink ref="R93" r:id="rId10" xr:uid="{00000000-0004-0000-0000-000009000000}"/>
    <hyperlink ref="R102" r:id="rId11" xr:uid="{00000000-0004-0000-0000-00000A000000}"/>
    <hyperlink ref="R103" r:id="rId12" xr:uid="{00000000-0004-0000-0000-00000B000000}"/>
    <hyperlink ref="R105" r:id="rId13" xr:uid="{00000000-0004-0000-0000-00000C000000}"/>
    <hyperlink ref="R109" r:id="rId14" xr:uid="{00000000-0004-0000-0000-00000D000000}"/>
    <hyperlink ref="R133" r:id="rId15" xr:uid="{00000000-0004-0000-0000-00000E000000}"/>
    <hyperlink ref="R134" r:id="rId16" xr:uid="{00000000-0004-0000-0000-00000F000000}"/>
    <hyperlink ref="R139" r:id="rId17" xr:uid="{00000000-0004-0000-0000-000010000000}"/>
    <hyperlink ref="R47" r:id="rId18" xr:uid="{00000000-0004-0000-0000-000011000000}"/>
    <hyperlink ref="R67" r:id="rId19" xr:uid="{00000000-0004-0000-0000-000012000000}"/>
    <hyperlink ref="R21" r:id="rId20" display="mailto:office@mig-pomorie.eu" xr:uid="{00000000-0004-0000-0000-000013000000}"/>
    <hyperlink ref="R120" r:id="rId21" display="mailto:office@mig-pomorie.eu" xr:uid="{00000000-0004-0000-0000-000014000000}"/>
    <hyperlink ref="R113" r:id="rId22" display="mailto:office@mig-pomorie.eu" xr:uid="{00000000-0004-0000-0000-000015000000}"/>
    <hyperlink ref="R56" r:id="rId23" display="mailto:office@mig-pomorie.eu" xr:uid="{00000000-0004-0000-0000-000016000000}"/>
    <hyperlink ref="R7" r:id="rId24" display="mailto:office@mig-pomorie.eu" xr:uid="{00000000-0004-0000-0000-000017000000}"/>
    <hyperlink ref="R11" r:id="rId25" xr:uid="{00000000-0004-0000-0000-000018000000}"/>
    <hyperlink ref="R9" r:id="rId26" display="mailto:office@mig-pomorie.eu" xr:uid="{00000000-0004-0000-0000-000019000000}"/>
    <hyperlink ref="R10" r:id="rId27" display="mailto:office@mig-pomorie.eu" xr:uid="{00000000-0004-0000-0000-00001A000000}"/>
    <hyperlink ref="R8" r:id="rId28" display="mailto:office@mig-pomorie.eu" xr:uid="{00000000-0004-0000-0000-00001B000000}"/>
    <hyperlink ref="R129" r:id="rId29" display="mailto:office@mig-pomorie.eu" xr:uid="{00000000-0004-0000-0000-00001C000000}"/>
    <hyperlink ref="R29" r:id="rId30" display="mailto:office@mig-pomorie.eu" xr:uid="{00000000-0004-0000-0000-00001D000000}"/>
  </hyperlinks>
  <pageMargins left="0.25" right="0.25" top="0.75" bottom="0.75" header="0.3" footer="0.3"/>
  <pageSetup paperSize="8" scale="55" fitToHeight="0" orientation="landscape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Регистър МИГ Поморие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APIS</dc:creator>
  <cp:lastModifiedBy>Сабина Чанева</cp:lastModifiedBy>
  <cp:lastPrinted>2023-05-09T06:40:07Z</cp:lastPrinted>
  <dcterms:created xsi:type="dcterms:W3CDTF">2018-09-07T11:52:33Z</dcterms:created>
  <dcterms:modified xsi:type="dcterms:W3CDTF">2023-12-20T08:46:41Z</dcterms:modified>
</cp:coreProperties>
</file>